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phu1s50\offentligt\HCE\Strategiske partnere 2018 - 2021\Retningslinjer for strategiske NGO-partnere\2020\"/>
    </mc:Choice>
  </mc:AlternateContent>
  <bookViews>
    <workbookView xWindow="0" yWindow="0" windowWidth="19200" windowHeight="6900" tabRatio="670"/>
  </bookViews>
  <sheets>
    <sheet name="Summary" sheetId="11" r:id="rId1"/>
    <sheet name="Outcome overview" sheetId="15" r:id="rId2"/>
    <sheet name="Geographical overview" sheetId="4" r:id="rId3"/>
    <sheet name="Innovation and PRI" sheetId="13" state="hidden" r:id="rId4"/>
    <sheet name="Own financing" sheetId="16" r:id="rId5"/>
    <sheet name="Co-financing" sheetId="12" state="hidden" r:id="rId6"/>
    <sheet name="Cross cutting issues" sheetId="10" state="hidden" r:id="rId7"/>
  </sheets>
  <definedNames>
    <definedName name="_xlnm.Print_Area" localSheetId="5">'Co-financing'!$A$1:$I$19</definedName>
    <definedName name="_xlnm.Print_Area" localSheetId="0">Summary!$A$1:$I$70</definedName>
  </definedNames>
  <calcPr calcId="162913"/>
</workbook>
</file>

<file path=xl/calcChain.xml><?xml version="1.0" encoding="utf-8"?>
<calcChain xmlns="http://schemas.openxmlformats.org/spreadsheetml/2006/main">
  <c r="H5" i="16" l="1"/>
  <c r="F63" i="4"/>
  <c r="H63" i="4"/>
  <c r="J63" i="4"/>
  <c r="E63" i="15"/>
  <c r="B37" i="11" s="1"/>
  <c r="H9" i="16"/>
  <c r="K63" i="4" s="1"/>
  <c r="F9" i="16"/>
  <c r="I63" i="4" s="1"/>
  <c r="D9" i="16"/>
  <c r="G63" i="4" s="1"/>
  <c r="B9" i="16"/>
  <c r="B9" i="11" s="1"/>
  <c r="H19" i="16"/>
  <c r="I17" i="16" s="1"/>
  <c r="F19" i="16"/>
  <c r="G17" i="16" s="1"/>
  <c r="D19" i="16"/>
  <c r="E17" i="16" s="1"/>
  <c r="B19" i="16"/>
  <c r="B10" i="11" s="1"/>
  <c r="H13" i="16"/>
  <c r="K75" i="15"/>
  <c r="I75" i="15"/>
  <c r="G75" i="15"/>
  <c r="E75" i="15"/>
  <c r="G69" i="15"/>
  <c r="I69" i="15"/>
  <c r="K69" i="15"/>
  <c r="G70" i="15"/>
  <c r="I70" i="15"/>
  <c r="K70" i="15"/>
  <c r="G71" i="15"/>
  <c r="I71" i="15"/>
  <c r="K71" i="15"/>
  <c r="G72" i="15"/>
  <c r="I72" i="15"/>
  <c r="K72" i="15"/>
  <c r="E70" i="15"/>
  <c r="E71" i="15"/>
  <c r="E72" i="15"/>
  <c r="E69" i="15"/>
  <c r="E49" i="4"/>
  <c r="G64" i="15"/>
  <c r="I64" i="15"/>
  <c r="K64" i="15"/>
  <c r="H38" i="11" s="1"/>
  <c r="G65" i="15"/>
  <c r="D39" i="11" s="1"/>
  <c r="I65" i="15"/>
  <c r="K65" i="15"/>
  <c r="E64" i="15"/>
  <c r="B38" i="11" s="1"/>
  <c r="E65" i="15"/>
  <c r="B39" i="11" s="1"/>
  <c r="K67" i="15"/>
  <c r="H41" i="11" s="1"/>
  <c r="I67" i="15"/>
  <c r="F41" i="11" s="1"/>
  <c r="G67" i="15"/>
  <c r="D41" i="11" s="1"/>
  <c r="E67" i="15"/>
  <c r="B41" i="11" s="1"/>
  <c r="K66" i="15"/>
  <c r="H40" i="11" s="1"/>
  <c r="I66" i="15"/>
  <c r="F40" i="11" s="1"/>
  <c r="G66" i="15"/>
  <c r="D40" i="11" s="1"/>
  <c r="E66" i="15"/>
  <c r="B40" i="11" s="1"/>
  <c r="K63" i="15"/>
  <c r="H37" i="11" s="1"/>
  <c r="I63" i="15"/>
  <c r="F37" i="11" s="1"/>
  <c r="G63" i="15"/>
  <c r="D37" i="11" s="1"/>
  <c r="K59" i="15"/>
  <c r="I59" i="15"/>
  <c r="G59" i="15"/>
  <c r="E59" i="15"/>
  <c r="K53" i="15"/>
  <c r="I53" i="15"/>
  <c r="G53" i="15"/>
  <c r="E53" i="15"/>
  <c r="K44" i="15"/>
  <c r="I44" i="15"/>
  <c r="G44" i="15"/>
  <c r="E44" i="15"/>
  <c r="K38" i="15"/>
  <c r="I38" i="15"/>
  <c r="G38" i="15"/>
  <c r="E38" i="15"/>
  <c r="K32" i="15"/>
  <c r="I32" i="15"/>
  <c r="G32" i="15"/>
  <c r="E32" i="15"/>
  <c r="K22" i="15"/>
  <c r="I22" i="15"/>
  <c r="G22" i="15"/>
  <c r="E22" i="15"/>
  <c r="K16" i="15"/>
  <c r="I16" i="15"/>
  <c r="G16" i="15"/>
  <c r="E16" i="15"/>
  <c r="K10" i="15"/>
  <c r="I10" i="15"/>
  <c r="G10" i="15"/>
  <c r="E10" i="15"/>
  <c r="K7" i="15"/>
  <c r="F9" i="11" l="1"/>
  <c r="F10" i="11"/>
  <c r="C17" i="16"/>
  <c r="E14" i="16"/>
  <c r="G15" i="16"/>
  <c r="H9" i="11"/>
  <c r="H10" i="11"/>
  <c r="C14" i="16"/>
  <c r="E63" i="4"/>
  <c r="E79" i="15" s="1"/>
  <c r="E89" i="15" s="1"/>
  <c r="C15" i="16"/>
  <c r="D9" i="11"/>
  <c r="D10" i="11"/>
  <c r="C16" i="16"/>
  <c r="I14" i="16"/>
  <c r="I15" i="16"/>
  <c r="I16" i="16"/>
  <c r="G16" i="16"/>
  <c r="G14" i="16"/>
  <c r="E15" i="16"/>
  <c r="E16" i="16"/>
  <c r="G28" i="15"/>
  <c r="H16" i="15" s="1"/>
  <c r="H39" i="11"/>
  <c r="F38" i="11"/>
  <c r="F39" i="11"/>
  <c r="D38" i="11"/>
  <c r="I50" i="15"/>
  <c r="J32" i="15" s="1"/>
  <c r="G50" i="15"/>
  <c r="H38" i="15" s="1"/>
  <c r="E50" i="15"/>
  <c r="F38" i="15" s="1"/>
  <c r="K28" i="15"/>
  <c r="K50" i="15"/>
  <c r="L38" i="15" s="1"/>
  <c r="E28" i="15"/>
  <c r="I28" i="15"/>
  <c r="H32" i="15" l="1"/>
  <c r="H10" i="15"/>
  <c r="H22" i="15"/>
  <c r="F28" i="15"/>
  <c r="E61" i="15"/>
  <c r="E73" i="15" s="1"/>
  <c r="J38" i="15"/>
  <c r="F44" i="15"/>
  <c r="J44" i="15"/>
  <c r="G61" i="15"/>
  <c r="G73" i="15" s="1"/>
  <c r="H44" i="15"/>
  <c r="G93" i="15"/>
  <c r="F50" i="15"/>
  <c r="L32" i="15"/>
  <c r="L44" i="15"/>
  <c r="F32" i="15"/>
  <c r="I93" i="15"/>
  <c r="I61" i="15"/>
  <c r="I73" i="15" s="1"/>
  <c r="J10" i="15"/>
  <c r="L22" i="15"/>
  <c r="L16" i="15"/>
  <c r="K93" i="15"/>
  <c r="K61" i="15"/>
  <c r="K73" i="15" s="1"/>
  <c r="L10" i="15"/>
  <c r="J22" i="15"/>
  <c r="F22" i="15"/>
  <c r="F16" i="15"/>
  <c r="F10" i="15"/>
  <c r="E93" i="15"/>
  <c r="J16" i="15"/>
  <c r="G77" i="15" l="1"/>
  <c r="K77" i="15"/>
  <c r="I77" i="15"/>
  <c r="E92" i="15"/>
  <c r="E77" i="15"/>
  <c r="E81" i="15" s="1"/>
  <c r="E90" i="15" l="1"/>
  <c r="E91" i="15"/>
  <c r="K79" i="15" l="1"/>
  <c r="I79" i="15"/>
  <c r="G79" i="15"/>
  <c r="H29" i="11"/>
  <c r="F29" i="11"/>
  <c r="F44" i="11" s="1"/>
  <c r="D29" i="11"/>
  <c r="B29" i="11"/>
  <c r="K41" i="4"/>
  <c r="I41" i="4"/>
  <c r="G41" i="4"/>
  <c r="H27" i="11"/>
  <c r="F27" i="11"/>
  <c r="D27" i="11"/>
  <c r="B27" i="11"/>
  <c r="K51" i="4"/>
  <c r="H26" i="11" s="1"/>
  <c r="K50" i="4"/>
  <c r="K49" i="4"/>
  <c r="I51" i="4"/>
  <c r="I50" i="4"/>
  <c r="I49" i="4"/>
  <c r="G51" i="4"/>
  <c r="G50" i="4"/>
  <c r="G49" i="4"/>
  <c r="E50" i="4"/>
  <c r="E51" i="4"/>
  <c r="I10" i="4"/>
  <c r="I14" i="4"/>
  <c r="I18" i="4"/>
  <c r="I26" i="4"/>
  <c r="I30" i="4"/>
  <c r="I34" i="4"/>
  <c r="I45" i="4"/>
  <c r="F54" i="11" s="1"/>
  <c r="E41" i="4"/>
  <c r="K34" i="4"/>
  <c r="G34" i="4"/>
  <c r="E34" i="4"/>
  <c r="K18" i="4"/>
  <c r="G18" i="4"/>
  <c r="E18" i="4"/>
  <c r="G89" i="15" l="1"/>
  <c r="G92" i="15"/>
  <c r="G81" i="15"/>
  <c r="I89" i="15"/>
  <c r="I92" i="15"/>
  <c r="I81" i="15"/>
  <c r="K89" i="15"/>
  <c r="K92" i="15"/>
  <c r="K81" i="15"/>
  <c r="D25" i="11"/>
  <c r="F25" i="11"/>
  <c r="B42" i="11"/>
  <c r="B65" i="11" s="1"/>
  <c r="B55" i="11"/>
  <c r="B57" i="11"/>
  <c r="B44" i="11"/>
  <c r="D42" i="11"/>
  <c r="D65" i="11" s="1"/>
  <c r="D55" i="11"/>
  <c r="D44" i="11"/>
  <c r="D57" i="11"/>
  <c r="F42" i="11"/>
  <c r="F65" i="11" s="1"/>
  <c r="F55" i="11"/>
  <c r="F57" i="11"/>
  <c r="H55" i="11"/>
  <c r="H42" i="11"/>
  <c r="H65" i="11" s="1"/>
  <c r="H44" i="11"/>
  <c r="H57" i="11"/>
  <c r="B24" i="11"/>
  <c r="B26" i="11"/>
  <c r="B25" i="11"/>
  <c r="D26" i="11"/>
  <c r="H25" i="11"/>
  <c r="F24" i="11"/>
  <c r="I38" i="4"/>
  <c r="I22" i="4"/>
  <c r="H24" i="11"/>
  <c r="B28" i="11"/>
  <c r="D24" i="11"/>
  <c r="F26" i="11"/>
  <c r="I73" i="4"/>
  <c r="I90" i="15" l="1"/>
  <c r="I91" i="15"/>
  <c r="K90" i="15"/>
  <c r="K91" i="15"/>
  <c r="G90" i="15"/>
  <c r="G91" i="15"/>
  <c r="J18" i="4"/>
  <c r="F52" i="11"/>
  <c r="J26" i="4"/>
  <c r="F53" i="11"/>
  <c r="B56" i="11"/>
  <c r="B43" i="11"/>
  <c r="J34" i="4"/>
  <c r="I77" i="4"/>
  <c r="J30" i="4"/>
  <c r="I47" i="4"/>
  <c r="J10" i="4"/>
  <c r="J14" i="4"/>
  <c r="B67" i="11" l="1"/>
  <c r="I57" i="4"/>
  <c r="I61" i="4" s="1"/>
  <c r="I65" i="4" s="1"/>
  <c r="J51" i="4"/>
  <c r="J50" i="4"/>
  <c r="J49" i="4"/>
  <c r="I75" i="4" l="1"/>
  <c r="F69" i="11"/>
  <c r="I76" i="4"/>
  <c r="I74" i="4"/>
  <c r="K7" i="4"/>
  <c r="I18" i="12" l="1"/>
  <c r="H19" i="12"/>
  <c r="I12" i="12"/>
  <c r="H13" i="12" s="1"/>
  <c r="E13" i="12" l="1"/>
  <c r="C13" i="12"/>
  <c r="G13" i="12"/>
  <c r="C19" i="12"/>
  <c r="E19" i="12"/>
  <c r="G19" i="12"/>
  <c r="D19" i="12"/>
  <c r="F19" i="12"/>
  <c r="D13" i="12"/>
  <c r="F13" i="12"/>
  <c r="K30" i="4" l="1"/>
  <c r="K26" i="4"/>
  <c r="K14" i="4"/>
  <c r="K10" i="4"/>
  <c r="G30" i="4"/>
  <c r="G26" i="4"/>
  <c r="G14" i="4"/>
  <c r="G10" i="4"/>
  <c r="G22" i="4" l="1"/>
  <c r="D52" i="11" s="1"/>
  <c r="K22" i="4"/>
  <c r="G38" i="4"/>
  <c r="D53" i="11" s="1"/>
  <c r="K38" i="4"/>
  <c r="H53" i="11" s="1"/>
  <c r="I6" i="12"/>
  <c r="G7" i="12" s="1"/>
  <c r="L14" i="4" l="1"/>
  <c r="H52" i="11"/>
  <c r="F7" i="12"/>
  <c r="D7" i="12"/>
  <c r="H7" i="12"/>
  <c r="H70" i="11"/>
  <c r="D70" i="11"/>
  <c r="L10" i="4"/>
  <c r="H14" i="4"/>
  <c r="F70" i="11"/>
  <c r="L26" i="4"/>
  <c r="H26" i="4"/>
  <c r="H10" i="4"/>
  <c r="L18" i="4"/>
  <c r="H18" i="4"/>
  <c r="H30" i="4"/>
  <c r="L34" i="4"/>
  <c r="L30" i="4"/>
  <c r="H34" i="4"/>
  <c r="C7" i="12"/>
  <c r="E7" i="12"/>
  <c r="H31" i="11"/>
  <c r="H30" i="11"/>
  <c r="H28" i="11"/>
  <c r="F30" i="11"/>
  <c r="F28" i="11"/>
  <c r="D31" i="11"/>
  <c r="D30" i="11"/>
  <c r="D28" i="11"/>
  <c r="D46" i="11" l="1"/>
  <c r="D59" i="11"/>
  <c r="H46" i="11"/>
  <c r="H59" i="11"/>
  <c r="F43" i="11"/>
  <c r="F67" i="11" s="1"/>
  <c r="F56" i="11"/>
  <c r="D56" i="11"/>
  <c r="D43" i="11"/>
  <c r="D67" i="11" s="1"/>
  <c r="F58" i="11"/>
  <c r="F45" i="11"/>
  <c r="D45" i="11"/>
  <c r="D58" i="11"/>
  <c r="H56" i="11"/>
  <c r="H43" i="11"/>
  <c r="H67" i="11" s="1"/>
  <c r="H58" i="11"/>
  <c r="H45" i="11"/>
  <c r="K45" i="4"/>
  <c r="G45" i="4"/>
  <c r="E45" i="4"/>
  <c r="E30" i="4"/>
  <c r="E26" i="4"/>
  <c r="E14" i="4"/>
  <c r="E10" i="4"/>
  <c r="D47" i="11" l="1"/>
  <c r="E46" i="11" s="1"/>
  <c r="H47" i="11"/>
  <c r="I46" i="11" s="1"/>
  <c r="G47" i="4"/>
  <c r="D54" i="11"/>
  <c r="D60" i="11" s="1"/>
  <c r="E59" i="11" s="1"/>
  <c r="K47" i="4"/>
  <c r="K57" i="4" s="1"/>
  <c r="H54" i="11"/>
  <c r="H60" i="11" s="1"/>
  <c r="I59" i="11" s="1"/>
  <c r="B54" i="11"/>
  <c r="E22" i="4"/>
  <c r="E38" i="4"/>
  <c r="F26" i="4" s="1"/>
  <c r="B70" i="11" l="1"/>
  <c r="G57" i="4"/>
  <c r="H49" i="4"/>
  <c r="H51" i="4"/>
  <c r="H50" i="4"/>
  <c r="E45" i="11"/>
  <c r="E39" i="11"/>
  <c r="E38" i="11"/>
  <c r="E41" i="11"/>
  <c r="E40" i="11"/>
  <c r="E37" i="11"/>
  <c r="E42" i="11"/>
  <c r="E44" i="11"/>
  <c r="I41" i="11"/>
  <c r="I40" i="11"/>
  <c r="I37" i="11"/>
  <c r="I39" i="11"/>
  <c r="I38" i="11"/>
  <c r="I44" i="11"/>
  <c r="I42" i="11"/>
  <c r="E43" i="11"/>
  <c r="I43" i="11"/>
  <c r="I45" i="11"/>
  <c r="E55" i="11"/>
  <c r="E53" i="11"/>
  <c r="E57" i="11"/>
  <c r="E54" i="11"/>
  <c r="E56" i="11"/>
  <c r="E58" i="11"/>
  <c r="E52" i="11"/>
  <c r="I53" i="11"/>
  <c r="I57" i="11"/>
  <c r="I55" i="11"/>
  <c r="I56" i="11"/>
  <c r="I54" i="11"/>
  <c r="I52" i="11"/>
  <c r="I58" i="11"/>
  <c r="F18" i="4"/>
  <c r="E47" i="4"/>
  <c r="F10" i="4"/>
  <c r="F30" i="4"/>
  <c r="F34" i="4"/>
  <c r="B53" i="11"/>
  <c r="F14" i="4"/>
  <c r="B52" i="11"/>
  <c r="E77" i="4"/>
  <c r="H18" i="11"/>
  <c r="F18" i="11"/>
  <c r="D18" i="11"/>
  <c r="B18" i="11"/>
  <c r="B30" i="11"/>
  <c r="B31" i="11"/>
  <c r="K77" i="4"/>
  <c r="G77" i="4"/>
  <c r="K73" i="4"/>
  <c r="G73" i="4"/>
  <c r="B46" i="11" l="1"/>
  <c r="B59" i="11"/>
  <c r="E57" i="4"/>
  <c r="F49" i="4"/>
  <c r="F51" i="4"/>
  <c r="F50" i="4"/>
  <c r="B58" i="11"/>
  <c r="B45" i="11"/>
  <c r="F31" i="11"/>
  <c r="K61" i="4"/>
  <c r="B32" i="11"/>
  <c r="C31" i="11" s="1"/>
  <c r="K76" i="4"/>
  <c r="G76" i="4"/>
  <c r="E73" i="4"/>
  <c r="H32" i="11"/>
  <c r="I31" i="11" s="1"/>
  <c r="D32" i="11"/>
  <c r="E31" i="11" s="1"/>
  <c r="G61" i="4"/>
  <c r="F20" i="11"/>
  <c r="F11" i="11"/>
  <c r="F66" i="11" s="1"/>
  <c r="B60" i="11" l="1"/>
  <c r="C59" i="11" s="1"/>
  <c r="F46" i="11"/>
  <c r="F47" i="11" s="1"/>
  <c r="F59" i="11"/>
  <c r="F60" i="11" s="1"/>
  <c r="B47" i="11"/>
  <c r="C43" i="11" s="1"/>
  <c r="C55" i="11"/>
  <c r="E61" i="4"/>
  <c r="E65" i="4" s="1"/>
  <c r="E32" i="11"/>
  <c r="E24" i="11"/>
  <c r="E29" i="11"/>
  <c r="E27" i="11"/>
  <c r="E26" i="11"/>
  <c r="E25" i="11"/>
  <c r="E28" i="11"/>
  <c r="E30" i="11"/>
  <c r="I32" i="11"/>
  <c r="I26" i="11"/>
  <c r="I25" i="11"/>
  <c r="I29" i="11"/>
  <c r="I24" i="11"/>
  <c r="I27" i="11"/>
  <c r="I30" i="11"/>
  <c r="I28" i="11"/>
  <c r="C30" i="11"/>
  <c r="C29" i="11"/>
  <c r="C28" i="11"/>
  <c r="F32" i="11"/>
  <c r="G31" i="11" s="1"/>
  <c r="C32" i="11"/>
  <c r="C27" i="11"/>
  <c r="C24" i="11"/>
  <c r="C26" i="11"/>
  <c r="C25" i="11"/>
  <c r="K65" i="4"/>
  <c r="B20" i="11"/>
  <c r="B11" i="11"/>
  <c r="B66" i="11" s="1"/>
  <c r="E76" i="4"/>
  <c r="G65" i="4"/>
  <c r="D69" i="11" s="1"/>
  <c r="H20" i="11"/>
  <c r="H11" i="11"/>
  <c r="H66" i="11" s="1"/>
  <c r="D20" i="11"/>
  <c r="D11" i="11"/>
  <c r="D66" i="11" s="1"/>
  <c r="K75" i="4" l="1"/>
  <c r="H69" i="11"/>
  <c r="B68" i="11"/>
  <c r="B69" i="11"/>
  <c r="C53" i="11"/>
  <c r="C58" i="11"/>
  <c r="C56" i="11"/>
  <c r="C52" i="11"/>
  <c r="C54" i="11"/>
  <c r="C57" i="11"/>
  <c r="G59" i="11"/>
  <c r="G58" i="11"/>
  <c r="G52" i="11"/>
  <c r="G57" i="11"/>
  <c r="G54" i="11"/>
  <c r="G56" i="11"/>
  <c r="G53" i="11"/>
  <c r="G55" i="11"/>
  <c r="C40" i="11"/>
  <c r="C37" i="11"/>
  <c r="C39" i="11"/>
  <c r="C42" i="11"/>
  <c r="C38" i="11"/>
  <c r="C41" i="11"/>
  <c r="C44" i="11"/>
  <c r="C46" i="11"/>
  <c r="G39" i="11"/>
  <c r="G42" i="11"/>
  <c r="G38" i="11"/>
  <c r="G37" i="11"/>
  <c r="G40" i="11"/>
  <c r="G44" i="11"/>
  <c r="G43" i="11"/>
  <c r="G41" i="11"/>
  <c r="G45" i="11"/>
  <c r="G46" i="11"/>
  <c r="C45" i="11"/>
  <c r="G32" i="11"/>
  <c r="G29" i="11"/>
  <c r="G26" i="11"/>
  <c r="G27" i="11"/>
  <c r="G25" i="11"/>
  <c r="G24" i="11"/>
  <c r="G28" i="11"/>
  <c r="G30" i="11"/>
  <c r="H68" i="11"/>
  <c r="K74" i="4"/>
  <c r="F68" i="11"/>
  <c r="D68" i="11"/>
  <c r="G74" i="4"/>
  <c r="G75" i="4"/>
  <c r="E75" i="4"/>
  <c r="E74" i="4"/>
</calcChain>
</file>

<file path=xl/sharedStrings.xml><?xml version="1.0" encoding="utf-8"?>
<sst xmlns="http://schemas.openxmlformats.org/spreadsheetml/2006/main" count="434" uniqueCount="150">
  <si>
    <t>Pct.</t>
  </si>
  <si>
    <t>Region / country 2</t>
  </si>
  <si>
    <t>Region / country 3</t>
  </si>
  <si>
    <t>Region / country 5</t>
  </si>
  <si>
    <t>Region / country 6</t>
  </si>
  <si>
    <t>Global in total</t>
  </si>
  <si>
    <t>Audit</t>
  </si>
  <si>
    <t>Innovation</t>
  </si>
  <si>
    <t xml:space="preserve">Region / country 4 </t>
  </si>
  <si>
    <t>Region / country 1</t>
  </si>
  <si>
    <t xml:space="preserve">Lot: </t>
  </si>
  <si>
    <t>BUDGET</t>
  </si>
  <si>
    <t>Total (incl. Own financing (cash funds))</t>
  </si>
  <si>
    <t>Own financing (cash funds) - included in PPA</t>
  </si>
  <si>
    <t xml:space="preserve">Own financing (cash funds) (min. 5 % of PPA excl. own financing (cash funds)) </t>
  </si>
  <si>
    <t>Innovation funds (max. 10 % of 'Total - strategic partnership contribution)</t>
  </si>
  <si>
    <t>Non-priority countries/regions</t>
  </si>
  <si>
    <t>Non-priority countries/regions- total</t>
  </si>
  <si>
    <t>For CIV/LAB:</t>
  </si>
  <si>
    <t>Priority countries/regions - total</t>
  </si>
  <si>
    <t>Geographical aligment (priority coutries/regions min. 50 % of total allocation for countries/regions)</t>
  </si>
  <si>
    <t>Adminitration (max 7 % of subtotal excl. own financing (cash funds))</t>
  </si>
  <si>
    <t>SIDA</t>
  </si>
  <si>
    <t>NORAD</t>
  </si>
  <si>
    <t>EUROPEAID</t>
  </si>
  <si>
    <t>International alliancepartner</t>
  </si>
  <si>
    <t>Collections</t>
  </si>
  <si>
    <t>Donations</t>
  </si>
  <si>
    <t>Co-financing</t>
  </si>
  <si>
    <t>Total - own financing (cash funds)</t>
  </si>
  <si>
    <t>Total - co-financing</t>
  </si>
  <si>
    <t>Total - own financing (cash funds and co-financing)</t>
  </si>
  <si>
    <t>Amounts in 1.000 DKK</t>
  </si>
  <si>
    <t>Budget</t>
  </si>
  <si>
    <t xml:space="preserve">Gender </t>
  </si>
  <si>
    <t xml:space="preserve">Assessment </t>
  </si>
  <si>
    <t>Hiv/Aids</t>
  </si>
  <si>
    <t>Governance and Human Rights</t>
  </si>
  <si>
    <t>Environment</t>
  </si>
  <si>
    <t>Income</t>
  </si>
  <si>
    <t>Total - Own Financing</t>
  </si>
  <si>
    <t>Commitment</t>
  </si>
  <si>
    <t>Funds transferred from previous year</t>
  </si>
  <si>
    <t>N/A</t>
  </si>
  <si>
    <t>Total - MFA funds</t>
  </si>
  <si>
    <t xml:space="preserve">Interest </t>
  </si>
  <si>
    <t>Funds returned from programmes/partners</t>
  </si>
  <si>
    <t>Expenses</t>
  </si>
  <si>
    <t>Programme and Project Support</t>
  </si>
  <si>
    <t>Total (total MFA funds + cash funds from own contribution)</t>
  </si>
  <si>
    <t>Short narrative on own-financing:</t>
  </si>
  <si>
    <t>Own financing (cash funds) only lot CIV and LAB</t>
  </si>
  <si>
    <t>Total</t>
  </si>
  <si>
    <t>Model for budget for organisations qualified for a strategic partnership 2018-2021 - Summary</t>
  </si>
  <si>
    <t>Information from 'Geographical overview'</t>
  </si>
  <si>
    <t>Partnership Engagement - MFA funds</t>
  </si>
  <si>
    <t>Priority countries/regions*</t>
  </si>
  <si>
    <t>* Engagements may include regional activities. For regional engagements including priority as well as non-priority countries, only activities related to priority countries will count as part of the 50 per cent geographically aligned budget (i.e. in such case the budget for the regional engagement must be divided between the countries covered by the engagement)</t>
  </si>
  <si>
    <t>Annex 1</t>
  </si>
  <si>
    <t>Model for budget for organisations qualified for a strategic partnership 2018-2021 - cross cutting issues</t>
  </si>
  <si>
    <t>Priority and non-priority</t>
  </si>
  <si>
    <t>Priority countries</t>
  </si>
  <si>
    <t>Non-priority countries</t>
  </si>
  <si>
    <t>Co-financing and other funding sources</t>
  </si>
  <si>
    <t>Crisis/country/programme/intervention 1</t>
  </si>
  <si>
    <t>Partnership engagement</t>
  </si>
  <si>
    <t>Other Danida funding</t>
  </si>
  <si>
    <t>Organisation's own contribution</t>
  </si>
  <si>
    <t>Donor 1</t>
  </si>
  <si>
    <t>Donor 2</t>
  </si>
  <si>
    <t>Donor 3</t>
  </si>
  <si>
    <t>Percentage</t>
  </si>
  <si>
    <t>Crisis/country/programme/intervention 2</t>
  </si>
  <si>
    <t>Crisis/country/programme/intervention 3</t>
  </si>
  <si>
    <t>Model for budget for organisations qualified for a strategic partnership 2018-2021 - own and emergency financing</t>
  </si>
  <si>
    <t>Project and programme related information (max. 2 % of 'PPA')</t>
  </si>
  <si>
    <t>Global programmes</t>
  </si>
  <si>
    <t>MFA funds + cash funds from own financing</t>
  </si>
  <si>
    <t>Information from 'Own-financing'</t>
  </si>
  <si>
    <t>To be inserted manually</t>
  </si>
  <si>
    <t>Percentage is calculated automatically</t>
  </si>
  <si>
    <t>BUDGET (2018)</t>
  </si>
  <si>
    <t>Cross cutting issues</t>
  </si>
  <si>
    <t>RMNCH**</t>
  </si>
  <si>
    <t>**Reproductive, maternal, newborn and child health</t>
  </si>
  <si>
    <t>*Each cross cutting issue can weigh between 0 and 100 percent. They are not mutually exclusive.</t>
  </si>
  <si>
    <t>Weight*</t>
  </si>
  <si>
    <t>Assessment for the budget year in percentage</t>
  </si>
  <si>
    <t>Summary</t>
  </si>
  <si>
    <t>Total MFA funds (commitment)</t>
  </si>
  <si>
    <t>Innovation funds (max. 10 % of total MFA funds)</t>
  </si>
  <si>
    <t>Direct activity cost</t>
  </si>
  <si>
    <t>A2 - Direct transfers to local partners</t>
  </si>
  <si>
    <t>A1 - Direct activity cost</t>
  </si>
  <si>
    <t>Unallocated (LAB / CIV) or flexible (HUM) funds</t>
  </si>
  <si>
    <t>Total Direct cost</t>
  </si>
  <si>
    <t>Interregional</t>
  </si>
  <si>
    <t>Total Innovation</t>
  </si>
  <si>
    <t>Innovation activities 1</t>
  </si>
  <si>
    <t>Innovation activities 2</t>
  </si>
  <si>
    <t>Innovation activities 3</t>
  </si>
  <si>
    <t>Innovation activities 4</t>
  </si>
  <si>
    <t>Innovation activities 5</t>
  </si>
  <si>
    <t>Innnovation</t>
  </si>
  <si>
    <t>Information activities 1</t>
  </si>
  <si>
    <t>Information activities 2</t>
  </si>
  <si>
    <t>Information activities 3</t>
  </si>
  <si>
    <t>Information activities 4</t>
  </si>
  <si>
    <t>Information activities 5</t>
  </si>
  <si>
    <t>Project and programme related Information, PRI</t>
  </si>
  <si>
    <t>Outcome 1 - Women in school</t>
  </si>
  <si>
    <t>Outcome 2 - WASH in camps</t>
  </si>
  <si>
    <t>Outcome 3 - Establish energy for rural communities</t>
  </si>
  <si>
    <t>Outcome 4 - MHPSS for all IDPs</t>
  </si>
  <si>
    <t>Outcome 5 - Regional disaster preparedness systems installation</t>
  </si>
  <si>
    <t>Model for budget for organisations qualified for a strategic partnership 2018-2021 - Innovation and PRI</t>
  </si>
  <si>
    <t>Programme support cost</t>
  </si>
  <si>
    <t>A3 - Programme Support Cost</t>
  </si>
  <si>
    <t>Unallocated/Flexible funds</t>
  </si>
  <si>
    <t>-of which is</t>
  </si>
  <si>
    <t>Unallocated /Flexible funds</t>
  </si>
  <si>
    <t>PRI</t>
  </si>
  <si>
    <t xml:space="preserve">I alt </t>
  </si>
  <si>
    <t>-of which is targeting</t>
  </si>
  <si>
    <t>A2 - Implmentation by local partners</t>
  </si>
  <si>
    <t>A3 - Programme support cost</t>
  </si>
  <si>
    <t>Implementation by local partners</t>
  </si>
  <si>
    <t>Administration fee (max. 7% of MFA funds excl. administration fee)</t>
  </si>
  <si>
    <t>Frames/ceilings for funding of specific categories</t>
  </si>
  <si>
    <t>Outcome specification of expenses</t>
  </si>
  <si>
    <t xml:space="preserve">Programme and project activities, incl. own contribution (cash funds)  </t>
  </si>
  <si>
    <t>Global / Interregional activities</t>
  </si>
  <si>
    <t>Total indirect cost (administration fee)</t>
  </si>
  <si>
    <t>Cash funds (min. 5% of outcome-allocated/PPA (excl. cash funds))</t>
  </si>
  <si>
    <t>Own Financing of activities (only lot CIV and lot LAB)</t>
  </si>
  <si>
    <t>Outcome targeting</t>
  </si>
  <si>
    <t>Geographic specification of expenses</t>
  </si>
  <si>
    <t>Information from 'Outcome overview'</t>
  </si>
  <si>
    <t>Calculated</t>
  </si>
  <si>
    <t>Compliance  data</t>
  </si>
  <si>
    <t>Total outcome-allocated programme/project activities</t>
  </si>
  <si>
    <t xml:space="preserve">Cash funds (min. 5 % of PPA  excl. own financing (cash funds)) </t>
  </si>
  <si>
    <t xml:space="preserve">Own financing (cash funds and co-financing) (min. 20 % of  PPA excl. own financing (cash funds)) </t>
  </si>
  <si>
    <t>Project and programme related information (max. 2 % of PPA excl own financing (cash funds))</t>
  </si>
  <si>
    <t>Project and Programme Related Information (PRI)</t>
  </si>
  <si>
    <t>Project and programme related information (PRI)</t>
  </si>
  <si>
    <t>*PPA (Programme and Project Activities) includes outcome allocated activities as well as innovation and unallocated/flexible funds.</t>
  </si>
  <si>
    <t>Administration (max 7 % of MFA funds excl. administration fee)</t>
  </si>
  <si>
    <t>Model for budget for organisations qualified for a strategic partnership 2018-2021 - geographic/outcome based</t>
  </si>
  <si>
    <t>Model for budget for organisations qualified for a strategic partnership 2018-2021 - geografic/cost category 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</si>
</sst>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30" x14ac:knownFonts="1">
    <font>
      <sz val="10"/>
      <name val="Arial"/>
    </font>
    <font>
      <sz val="10"/>
      <name val="Arial"/>
      <family val="2"/>
    </font>
    <font>
      <sz val="10"/>
      <name val="Garamond"/>
      <family val="1"/>
    </font>
    <font>
      <b/>
      <sz val="10"/>
      <name val="Garamond"/>
      <family val="1"/>
    </font>
    <font>
      <b/>
      <sz val="11"/>
      <name val="Garamond"/>
      <family val="1"/>
    </font>
    <font>
      <sz val="11"/>
      <name val="Garamond"/>
      <family val="1"/>
    </font>
    <font>
      <sz val="11"/>
      <name val="Arial"/>
      <family val="2"/>
    </font>
    <font>
      <sz val="10"/>
      <name val="Arial"/>
      <family val="2"/>
    </font>
    <font>
      <sz val="11"/>
      <color theme="1"/>
      <name val="Garamond"/>
      <family val="1"/>
    </font>
    <font>
      <b/>
      <sz val="12"/>
      <name val="Garamond"/>
      <family val="1"/>
    </font>
    <font>
      <sz val="12"/>
      <name val="Garamond"/>
      <family val="1"/>
    </font>
    <font>
      <i/>
      <sz val="11"/>
      <name val="Garamond"/>
      <family val="1"/>
    </font>
    <font>
      <b/>
      <i/>
      <sz val="11"/>
      <name val="Garamond"/>
      <family val="1"/>
    </font>
    <font>
      <i/>
      <sz val="11"/>
      <color theme="1"/>
      <name val="Garamond"/>
      <family val="1"/>
    </font>
    <font>
      <b/>
      <sz val="11"/>
      <color theme="0"/>
      <name val="Garamond"/>
      <family val="1"/>
    </font>
    <font>
      <b/>
      <sz val="11"/>
      <name val="Arial"/>
      <family val="2"/>
    </font>
    <font>
      <sz val="11"/>
      <color theme="0"/>
      <name val="Arial"/>
      <family val="2"/>
    </font>
    <font>
      <sz val="11"/>
      <color theme="0"/>
      <name val="Garamond"/>
      <family val="1"/>
    </font>
    <font>
      <b/>
      <sz val="11"/>
      <color theme="0"/>
      <name val="Arial"/>
      <family val="2"/>
    </font>
    <font>
      <sz val="11"/>
      <name val="Garamond"/>
      <family val="1"/>
    </font>
    <font>
      <sz val="10"/>
      <color theme="1"/>
      <name val="Garamond"/>
      <family val="1"/>
    </font>
    <font>
      <b/>
      <sz val="11"/>
      <color theme="1"/>
      <name val="Garamond"/>
      <family val="1"/>
    </font>
    <font>
      <sz val="11"/>
      <color rgb="FF0070C0"/>
      <name val="Garamond"/>
      <family val="1"/>
    </font>
    <font>
      <b/>
      <sz val="16"/>
      <name val="Garamond"/>
      <family val="1"/>
    </font>
    <font>
      <b/>
      <sz val="15"/>
      <name val="Garamond"/>
      <family val="1"/>
    </font>
    <font>
      <b/>
      <sz val="15"/>
      <color theme="1"/>
      <name val="Garamond"/>
      <family val="1"/>
    </font>
    <font>
      <b/>
      <i/>
      <sz val="11"/>
      <color theme="1"/>
      <name val="Garamond"/>
      <family val="1"/>
    </font>
    <font>
      <i/>
      <sz val="10"/>
      <name val="Arial"/>
      <family val="2"/>
    </font>
    <font>
      <b/>
      <sz val="14"/>
      <name val="Garamond"/>
      <family val="1"/>
    </font>
    <font>
      <b/>
      <sz val="10"/>
      <name val="Arial"/>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bgColor theme="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theme="4" tint="0.39997558519241921"/>
      </bottom>
      <diagonal/>
    </border>
    <border>
      <left/>
      <right/>
      <top style="double">
        <color indexed="64"/>
      </top>
      <bottom style="thin">
        <color indexed="64"/>
      </bottom>
      <diagonal/>
    </border>
    <border>
      <left/>
      <right/>
      <top/>
      <bottom style="double">
        <color indexed="64"/>
      </bottom>
      <diagonal/>
    </border>
  </borders>
  <cellStyleXfs count="7">
    <xf numFmtId="0" fontId="0"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7" fillId="0" borderId="0" applyFont="0" applyFill="0" applyBorder="0" applyAlignment="0" applyProtection="0"/>
    <xf numFmtId="43" fontId="1" fillId="0" borderId="0" applyFont="0" applyFill="0" applyBorder="0" applyAlignment="0" applyProtection="0"/>
  </cellStyleXfs>
  <cellXfs count="310">
    <xf numFmtId="0" fontId="0" fillId="0" borderId="0" xfId="0"/>
    <xf numFmtId="0" fontId="2" fillId="0" borderId="0" xfId="0" applyFont="1" applyBorder="1"/>
    <xf numFmtId="0" fontId="4" fillId="0" borderId="0" xfId="0" applyFont="1" applyBorder="1"/>
    <xf numFmtId="0" fontId="5" fillId="0" borderId="0" xfId="0" applyFont="1" applyBorder="1"/>
    <xf numFmtId="9" fontId="5" fillId="0" borderId="0" xfId="0" applyNumberFormat="1" applyFont="1" applyFill="1" applyBorder="1" applyAlignment="1">
      <alignment horizontal="left"/>
    </xf>
    <xf numFmtId="9" fontId="2" fillId="0" borderId="0" xfId="0" applyNumberFormat="1" applyFont="1" applyFill="1" applyBorder="1" applyAlignment="1">
      <alignment horizontal="left"/>
    </xf>
    <xf numFmtId="0" fontId="5" fillId="0" borderId="0" xfId="0" applyFont="1" applyBorder="1" applyAlignment="1">
      <alignment wrapText="1"/>
    </xf>
    <xf numFmtId="9" fontId="5" fillId="0" borderId="0" xfId="0" applyNumberFormat="1" applyFont="1" applyFill="1" applyBorder="1" applyAlignment="1">
      <alignment horizontal="left" wrapText="1"/>
    </xf>
    <xf numFmtId="0" fontId="2" fillId="0" borderId="0" xfId="0" applyFont="1" applyFill="1" applyBorder="1"/>
    <xf numFmtId="165" fontId="5" fillId="0" borderId="0" xfId="0" applyNumberFormat="1" applyFont="1" applyFill="1" applyBorder="1" applyAlignment="1">
      <alignment horizontal="left"/>
    </xf>
    <xf numFmtId="0" fontId="3" fillId="0" borderId="0" xfId="0" applyFont="1" applyBorder="1"/>
    <xf numFmtId="0" fontId="5" fillId="0" borderId="0" xfId="0" applyFont="1"/>
    <xf numFmtId="0" fontId="6" fillId="0" borderId="0" xfId="0" applyFont="1"/>
    <xf numFmtId="166" fontId="5" fillId="0" borderId="0" xfId="1" applyNumberFormat="1" applyFont="1"/>
    <xf numFmtId="0" fontId="9" fillId="0" borderId="0" xfId="0" applyFont="1" applyBorder="1"/>
    <xf numFmtId="0" fontId="10" fillId="0" borderId="0" xfId="0" applyFont="1" applyBorder="1"/>
    <xf numFmtId="9" fontId="10" fillId="0" borderId="0" xfId="0" applyNumberFormat="1" applyFont="1" applyFill="1" applyBorder="1" applyAlignment="1">
      <alignment horizontal="left"/>
    </xf>
    <xf numFmtId="0" fontId="2" fillId="2" borderId="0" xfId="0" applyFont="1" applyFill="1" applyBorder="1"/>
    <xf numFmtId="0" fontId="5" fillId="0" borderId="5" xfId="0" applyFont="1" applyBorder="1"/>
    <xf numFmtId="0" fontId="11" fillId="0" borderId="0" xfId="0" applyFont="1" applyBorder="1"/>
    <xf numFmtId="0" fontId="4" fillId="0" borderId="0" xfId="0" applyFont="1" applyFill="1" applyBorder="1"/>
    <xf numFmtId="0" fontId="12" fillId="0" borderId="0" xfId="0" applyFont="1" applyBorder="1"/>
    <xf numFmtId="0" fontId="10" fillId="0" borderId="0" xfId="0" applyFont="1"/>
    <xf numFmtId="0" fontId="5" fillId="0" borderId="0" xfId="0" applyFont="1" applyFill="1" applyBorder="1"/>
    <xf numFmtId="0" fontId="5" fillId="0" borderId="0" xfId="0" quotePrefix="1" applyFont="1" applyBorder="1" applyAlignment="1">
      <alignment horizontal="center"/>
    </xf>
    <xf numFmtId="0" fontId="4" fillId="0" borderId="5" xfId="0" applyFont="1" applyBorder="1"/>
    <xf numFmtId="0" fontId="11" fillId="0" borderId="5" xfId="0" applyFont="1" applyBorder="1"/>
    <xf numFmtId="0" fontId="13" fillId="0" borderId="0" xfId="0" applyFont="1" applyBorder="1" applyAlignment="1"/>
    <xf numFmtId="3" fontId="11" fillId="3" borderId="0" xfId="0" applyNumberFormat="1" applyFont="1" applyFill="1" applyBorder="1"/>
    <xf numFmtId="9" fontId="11" fillId="0" borderId="0" xfId="0" applyNumberFormat="1" applyFont="1" applyFill="1" applyBorder="1" applyAlignment="1">
      <alignment horizontal="left"/>
    </xf>
    <xf numFmtId="0" fontId="8" fillId="0" borderId="0" xfId="0" applyFont="1" applyBorder="1" applyAlignment="1"/>
    <xf numFmtId="3" fontId="5" fillId="3" borderId="0" xfId="0" applyNumberFormat="1" applyFont="1" applyFill="1" applyBorder="1"/>
    <xf numFmtId="9" fontId="5" fillId="0" borderId="1" xfId="0" applyNumberFormat="1" applyFont="1" applyFill="1" applyBorder="1" applyAlignment="1">
      <alignment horizontal="left"/>
    </xf>
    <xf numFmtId="0" fontId="4" fillId="0" borderId="5" xfId="0" applyFont="1" applyFill="1" applyBorder="1"/>
    <xf numFmtId="3" fontId="5" fillId="0" borderId="0" xfId="0" applyNumberFormat="1" applyFont="1" applyBorder="1"/>
    <xf numFmtId="3" fontId="5" fillId="0" borderId="0" xfId="1" applyNumberFormat="1" applyFont="1" applyFill="1" applyBorder="1"/>
    <xf numFmtId="3" fontId="5" fillId="2" borderId="0" xfId="0" applyNumberFormat="1" applyFont="1" applyFill="1" applyBorder="1"/>
    <xf numFmtId="9" fontId="5" fillId="2" borderId="0" xfId="0" applyNumberFormat="1" applyFont="1" applyFill="1" applyBorder="1" applyAlignment="1">
      <alignment horizontal="left"/>
    </xf>
    <xf numFmtId="3" fontId="5" fillId="0" borderId="0" xfId="0" applyNumberFormat="1" applyFont="1" applyFill="1" applyBorder="1"/>
    <xf numFmtId="3" fontId="4" fillId="0" borderId="0" xfId="0" applyNumberFormat="1" applyFont="1" applyFill="1" applyBorder="1"/>
    <xf numFmtId="0" fontId="12" fillId="0" borderId="5" xfId="0" applyFont="1" applyBorder="1"/>
    <xf numFmtId="0" fontId="12" fillId="0" borderId="7" xfId="0" applyFont="1" applyBorder="1"/>
    <xf numFmtId="0" fontId="12" fillId="0" borderId="1" xfId="0" applyFont="1" applyBorder="1"/>
    <xf numFmtId="9" fontId="4" fillId="2" borderId="0" xfId="0" applyNumberFormat="1" applyFont="1" applyFill="1" applyBorder="1" applyAlignment="1">
      <alignment horizontal="left"/>
    </xf>
    <xf numFmtId="9" fontId="4" fillId="0" borderId="0" xfId="0" applyNumberFormat="1" applyFont="1" applyFill="1" applyBorder="1" applyAlignment="1">
      <alignment horizontal="left"/>
    </xf>
    <xf numFmtId="0" fontId="0" fillId="0" borderId="0" xfId="0"/>
    <xf numFmtId="0" fontId="4" fillId="0" borderId="0" xfId="0" applyFont="1" applyBorder="1"/>
    <xf numFmtId="0" fontId="5" fillId="0" borderId="0" xfId="0" applyFont="1" applyBorder="1" applyAlignment="1">
      <alignment horizontal="left"/>
    </xf>
    <xf numFmtId="0" fontId="5" fillId="0" borderId="0" xfId="0" applyFont="1" applyFill="1" applyBorder="1" applyAlignment="1">
      <alignment vertical="center"/>
    </xf>
    <xf numFmtId="0" fontId="5" fillId="0" borderId="0" xfId="0" applyFont="1" applyBorder="1" applyAlignment="1">
      <alignment vertical="center"/>
    </xf>
    <xf numFmtId="0" fontId="5" fillId="0" borderId="2" xfId="0" applyFont="1" applyFill="1" applyBorder="1" applyAlignment="1">
      <alignment vertical="center"/>
    </xf>
    <xf numFmtId="3" fontId="4" fillId="0" borderId="1" xfId="0" applyNumberFormat="1" applyFont="1" applyFill="1" applyBorder="1" applyAlignment="1">
      <alignment vertical="center"/>
    </xf>
    <xf numFmtId="0" fontId="4" fillId="0" borderId="1" xfId="0" applyFont="1" applyBorder="1" applyAlignment="1">
      <alignment vertical="center"/>
    </xf>
    <xf numFmtId="0" fontId="5" fillId="0" borderId="1" xfId="0" applyFont="1" applyFill="1" applyBorder="1" applyAlignment="1">
      <alignment horizontal="center" vertical="center"/>
    </xf>
    <xf numFmtId="0" fontId="6" fillId="0" borderId="0" xfId="3" applyFont="1"/>
    <xf numFmtId="0" fontId="5" fillId="0" borderId="0" xfId="3" applyFont="1" applyBorder="1"/>
    <xf numFmtId="0" fontId="6" fillId="0" borderId="0" xfId="3" applyFont="1" applyFill="1" applyBorder="1" applyAlignment="1">
      <alignment horizontal="left"/>
    </xf>
    <xf numFmtId="0" fontId="5" fillId="0" borderId="0" xfId="3" applyFont="1" applyFill="1" applyBorder="1" applyAlignment="1">
      <alignment horizontal="left"/>
    </xf>
    <xf numFmtId="0" fontId="6" fillId="0" borderId="0" xfId="3" applyFont="1" applyBorder="1"/>
    <xf numFmtId="0" fontId="6" fillId="0" borderId="0" xfId="3" applyFont="1" applyFill="1" applyBorder="1"/>
    <xf numFmtId="166" fontId="6" fillId="0" borderId="0" xfId="3" applyNumberFormat="1" applyFont="1" applyBorder="1"/>
    <xf numFmtId="0" fontId="4" fillId="0" borderId="1" xfId="3" quotePrefix="1" applyFont="1" applyBorder="1" applyAlignment="1">
      <alignment horizontal="center" wrapText="1"/>
    </xf>
    <xf numFmtId="0" fontId="5" fillId="2" borderId="0" xfId="3" applyFont="1" applyFill="1"/>
    <xf numFmtId="165" fontId="5" fillId="0" borderId="0" xfId="4" applyNumberFormat="1" applyFont="1" applyBorder="1" applyAlignment="1">
      <alignment horizontal="left"/>
    </xf>
    <xf numFmtId="3" fontId="5" fillId="3" borderId="0" xfId="3" applyNumberFormat="1" applyFont="1" applyFill="1" applyBorder="1"/>
    <xf numFmtId="165" fontId="5" fillId="0" borderId="0" xfId="4" applyNumberFormat="1" applyFont="1" applyBorder="1"/>
    <xf numFmtId="3" fontId="5" fillId="2" borderId="0" xfId="3" applyNumberFormat="1" applyFont="1" applyFill="1" applyBorder="1"/>
    <xf numFmtId="3" fontId="5" fillId="2" borderId="1" xfId="3" applyNumberFormat="1" applyFont="1" applyFill="1" applyBorder="1"/>
    <xf numFmtId="165" fontId="5" fillId="0" borderId="1" xfId="4" applyNumberFormat="1" applyFont="1" applyBorder="1" applyAlignment="1">
      <alignment horizontal="left"/>
    </xf>
    <xf numFmtId="3" fontId="5" fillId="0" borderId="0" xfId="3" applyNumberFormat="1" applyFont="1" applyFill="1" applyBorder="1" applyAlignment="1">
      <alignment horizontal="left"/>
    </xf>
    <xf numFmtId="0" fontId="4" fillId="0" borderId="0" xfId="3" applyFont="1" applyFill="1" applyBorder="1"/>
    <xf numFmtId="3" fontId="5" fillId="0" borderId="1" xfId="3" applyNumberFormat="1" applyFont="1" applyFill="1" applyBorder="1" applyAlignment="1">
      <alignment horizontal="left"/>
    </xf>
    <xf numFmtId="3" fontId="5" fillId="0" borderId="0" xfId="3" applyNumberFormat="1" applyFont="1" applyFill="1" applyBorder="1"/>
    <xf numFmtId="165" fontId="11" fillId="0" borderId="0" xfId="4" applyNumberFormat="1" applyFont="1" applyBorder="1"/>
    <xf numFmtId="3" fontId="4" fillId="0" borderId="0" xfId="3" applyNumberFormat="1" applyFont="1" applyFill="1" applyBorder="1" applyAlignment="1">
      <alignment horizontal="left"/>
    </xf>
    <xf numFmtId="0" fontId="4" fillId="0" borderId="0" xfId="3" quotePrefix="1" applyFont="1" applyBorder="1" applyAlignment="1">
      <alignment horizontal="center"/>
    </xf>
    <xf numFmtId="0" fontId="5" fillId="0" borderId="0" xfId="3" applyFont="1"/>
    <xf numFmtId="9" fontId="5" fillId="0" borderId="0" xfId="4" applyFont="1" applyBorder="1" applyAlignment="1">
      <alignment horizontal="left"/>
    </xf>
    <xf numFmtId="0" fontId="16" fillId="0" borderId="0" xfId="3" applyFont="1"/>
    <xf numFmtId="0" fontId="14" fillId="2" borderId="0" xfId="3" applyFont="1" applyFill="1"/>
    <xf numFmtId="0" fontId="18" fillId="0" borderId="0" xfId="3" applyFont="1" applyFill="1"/>
    <xf numFmtId="9" fontId="18" fillId="0" borderId="0" xfId="4" applyFont="1" applyFill="1"/>
    <xf numFmtId="3" fontId="4" fillId="0" borderId="0" xfId="3" applyNumberFormat="1" applyFont="1" applyFill="1" applyBorder="1"/>
    <xf numFmtId="0" fontId="5" fillId="0" borderId="0" xfId="3" applyFont="1" applyFill="1" applyBorder="1" applyAlignment="1">
      <alignment horizontal="center"/>
    </xf>
    <xf numFmtId="9" fontId="5" fillId="0" borderId="2" xfId="1" applyNumberFormat="1" applyFont="1" applyFill="1" applyBorder="1" applyAlignment="1">
      <alignment horizontal="left"/>
    </xf>
    <xf numFmtId="166" fontId="5" fillId="3" borderId="2" xfId="1" applyNumberFormat="1" applyFont="1" applyFill="1" applyBorder="1"/>
    <xf numFmtId="9" fontId="5" fillId="0" borderId="0" xfId="1" applyNumberFormat="1" applyFont="1" applyFill="1" applyBorder="1" applyAlignment="1">
      <alignment horizontal="left"/>
    </xf>
    <xf numFmtId="166" fontId="5" fillId="3" borderId="0" xfId="1" applyNumberFormat="1" applyFont="1" applyFill="1" applyBorder="1"/>
    <xf numFmtId="9" fontId="6" fillId="0" borderId="0" xfId="4" applyFont="1"/>
    <xf numFmtId="166" fontId="4" fillId="0" borderId="9" xfId="1" applyNumberFormat="1" applyFont="1" applyFill="1" applyBorder="1"/>
    <xf numFmtId="166" fontId="4" fillId="0" borderId="9" xfId="1" applyNumberFormat="1" applyFont="1" applyFill="1" applyBorder="1" applyAlignment="1">
      <alignment horizontal="left"/>
    </xf>
    <xf numFmtId="0" fontId="4" fillId="0" borderId="0" xfId="3" applyFont="1" applyFill="1"/>
    <xf numFmtId="0" fontId="15" fillId="0" borderId="0" xfId="3" applyFont="1" applyFill="1"/>
    <xf numFmtId="0" fontId="5" fillId="0" borderId="0" xfId="3" applyFont="1" applyFill="1" applyAlignment="1">
      <alignment horizontal="left"/>
    </xf>
    <xf numFmtId="166" fontId="19" fillId="0" borderId="0" xfId="1" applyNumberFormat="1" applyFont="1" applyBorder="1"/>
    <xf numFmtId="166" fontId="5" fillId="0" borderId="0" xfId="1" applyNumberFormat="1" applyFont="1" applyBorder="1"/>
    <xf numFmtId="0" fontId="0" fillId="0" borderId="0" xfId="0" applyBorder="1"/>
    <xf numFmtId="0" fontId="20" fillId="0" borderId="0" xfId="0" applyFont="1"/>
    <xf numFmtId="0" fontId="20" fillId="2" borderId="0" xfId="0" applyFont="1" applyFill="1"/>
    <xf numFmtId="0" fontId="20" fillId="0" borderId="0" xfId="0" applyFont="1" applyFill="1"/>
    <xf numFmtId="0" fontId="5" fillId="5" borderId="5" xfId="0" applyFont="1" applyFill="1" applyBorder="1"/>
    <xf numFmtId="0" fontId="17" fillId="5" borderId="6" xfId="0" applyFont="1" applyFill="1" applyBorder="1"/>
    <xf numFmtId="0" fontId="17" fillId="5" borderId="2" xfId="0" applyFont="1" applyFill="1" applyBorder="1"/>
    <xf numFmtId="0" fontId="17" fillId="5" borderId="0" xfId="0" applyFont="1" applyFill="1" applyBorder="1"/>
    <xf numFmtId="0" fontId="14" fillId="5" borderId="0" xfId="0" quotePrefix="1" applyFont="1" applyFill="1" applyBorder="1" applyAlignment="1">
      <alignment horizontal="center"/>
    </xf>
    <xf numFmtId="9" fontId="17" fillId="5" borderId="0" xfId="0" applyNumberFormat="1" applyFont="1" applyFill="1" applyBorder="1" applyAlignment="1">
      <alignment horizontal="left"/>
    </xf>
    <xf numFmtId="0" fontId="5" fillId="5" borderId="2" xfId="0" applyFont="1" applyFill="1" applyBorder="1"/>
    <xf numFmtId="0" fontId="5" fillId="0" borderId="7" xfId="0" applyFont="1" applyBorder="1"/>
    <xf numFmtId="0" fontId="5" fillId="5" borderId="7" xfId="0" applyFont="1" applyFill="1" applyBorder="1"/>
    <xf numFmtId="0" fontId="5" fillId="0" borderId="5" xfId="3" applyFont="1" applyBorder="1"/>
    <xf numFmtId="0" fontId="4" fillId="0" borderId="5" xfId="3" applyFont="1" applyBorder="1"/>
    <xf numFmtId="0" fontId="4" fillId="0" borderId="7" xfId="3" applyFont="1" applyFill="1" applyBorder="1"/>
    <xf numFmtId="0" fontId="5" fillId="0" borderId="5" xfId="3" applyFont="1" applyFill="1" applyBorder="1"/>
    <xf numFmtId="0" fontId="5" fillId="0" borderId="7" xfId="3" applyFont="1" applyFill="1" applyBorder="1"/>
    <xf numFmtId="0" fontId="4" fillId="0" borderId="5" xfId="3" applyFont="1" applyFill="1" applyBorder="1"/>
    <xf numFmtId="0" fontId="5" fillId="2" borderId="5" xfId="3" applyFont="1" applyFill="1" applyBorder="1"/>
    <xf numFmtId="0" fontId="6" fillId="0" borderId="5" xfId="3" applyFont="1" applyBorder="1"/>
    <xf numFmtId="0" fontId="5" fillId="0" borderId="6" xfId="3" applyFont="1" applyBorder="1"/>
    <xf numFmtId="0" fontId="4" fillId="0" borderId="14" xfId="3" applyFont="1" applyFill="1" applyBorder="1"/>
    <xf numFmtId="9" fontId="6" fillId="0" borderId="0" xfId="0" applyNumberFormat="1" applyFont="1" applyBorder="1"/>
    <xf numFmtId="0" fontId="6" fillId="0" borderId="0" xfId="0" applyFont="1" applyBorder="1"/>
    <xf numFmtId="0" fontId="0" fillId="0" borderId="5" xfId="0" applyBorder="1"/>
    <xf numFmtId="0" fontId="4" fillId="2" borderId="7" xfId="3" applyFont="1" applyFill="1" applyBorder="1"/>
    <xf numFmtId="0" fontId="4" fillId="2" borderId="1" xfId="3" quotePrefix="1" applyFont="1" applyFill="1" applyBorder="1" applyAlignment="1">
      <alignment horizontal="center" wrapText="1"/>
    </xf>
    <xf numFmtId="3" fontId="5" fillId="2" borderId="1" xfId="3" applyNumberFormat="1" applyFont="1" applyFill="1" applyBorder="1" applyAlignment="1">
      <alignment horizontal="left" wrapText="1"/>
    </xf>
    <xf numFmtId="0" fontId="4" fillId="2" borderId="1" xfId="3" quotePrefix="1" applyFont="1" applyFill="1" applyBorder="1" applyAlignment="1">
      <alignment horizontal="center"/>
    </xf>
    <xf numFmtId="165" fontId="11" fillId="0" borderId="0" xfId="4" applyNumberFormat="1" applyFont="1" applyFill="1" applyBorder="1"/>
    <xf numFmtId="0" fontId="4" fillId="2" borderId="0" xfId="0" applyFont="1" applyFill="1"/>
    <xf numFmtId="0" fontId="8" fillId="0" borderId="0" xfId="0" applyFont="1"/>
    <xf numFmtId="0" fontId="5" fillId="2" borderId="0" xfId="0" applyFont="1" applyFill="1"/>
    <xf numFmtId="3" fontId="21" fillId="4" borderId="10" xfId="0" applyNumberFormat="1" applyFont="1" applyFill="1" applyBorder="1"/>
    <xf numFmtId="3" fontId="4" fillId="4" borderId="10" xfId="0" applyNumberFormat="1" applyFont="1" applyFill="1" applyBorder="1"/>
    <xf numFmtId="10" fontId="8" fillId="4" borderId="10" xfId="0" applyNumberFormat="1" applyFont="1" applyFill="1" applyBorder="1"/>
    <xf numFmtId="0" fontId="22" fillId="2" borderId="0" xfId="0" applyFont="1" applyFill="1"/>
    <xf numFmtId="0" fontId="8" fillId="2" borderId="0" xfId="0" applyFont="1" applyFill="1"/>
    <xf numFmtId="0" fontId="5" fillId="0" borderId="1" xfId="3" applyFont="1" applyFill="1" applyBorder="1" applyAlignment="1">
      <alignment horizontal="left"/>
    </xf>
    <xf numFmtId="3" fontId="4" fillId="0" borderId="1" xfId="3" applyNumberFormat="1" applyFont="1" applyFill="1" applyBorder="1"/>
    <xf numFmtId="3" fontId="4" fillId="0" borderId="1" xfId="3" applyNumberFormat="1" applyFont="1" applyFill="1" applyBorder="1" applyAlignment="1">
      <alignment horizontal="left"/>
    </xf>
    <xf numFmtId="0" fontId="4" fillId="0" borderId="1" xfId="3" applyFont="1" applyFill="1" applyBorder="1"/>
    <xf numFmtId="0" fontId="14" fillId="2" borderId="0" xfId="3" applyFont="1" applyFill="1" applyBorder="1"/>
    <xf numFmtId="165" fontId="5" fillId="0" borderId="1" xfId="4" applyNumberFormat="1" applyFont="1" applyBorder="1"/>
    <xf numFmtId="0" fontId="4" fillId="0" borderId="14" xfId="3" applyFont="1" applyBorder="1"/>
    <xf numFmtId="3" fontId="5" fillId="2" borderId="9" xfId="3" applyNumberFormat="1" applyFont="1" applyFill="1" applyBorder="1"/>
    <xf numFmtId="165" fontId="5" fillId="0" borderId="9" xfId="4" applyNumberFormat="1" applyFont="1" applyBorder="1" applyAlignment="1">
      <alignment horizontal="left"/>
    </xf>
    <xf numFmtId="0" fontId="0" fillId="0" borderId="9" xfId="0" applyBorder="1"/>
    <xf numFmtId="3" fontId="5" fillId="0" borderId="9" xfId="3" applyNumberFormat="1" applyFont="1" applyFill="1" applyBorder="1" applyAlignment="1">
      <alignment horizontal="left"/>
    </xf>
    <xf numFmtId="165" fontId="5" fillId="0" borderId="9" xfId="4" applyNumberFormat="1" applyFont="1" applyBorder="1"/>
    <xf numFmtId="0" fontId="4" fillId="2" borderId="14" xfId="3" applyFont="1" applyFill="1" applyBorder="1"/>
    <xf numFmtId="3" fontId="4" fillId="0" borderId="9" xfId="3" applyNumberFormat="1" applyFont="1" applyFill="1" applyBorder="1"/>
    <xf numFmtId="9" fontId="4" fillId="0" borderId="9" xfId="5" applyFont="1" applyFill="1" applyBorder="1" applyAlignment="1">
      <alignment horizontal="left"/>
    </xf>
    <xf numFmtId="165" fontId="5" fillId="0" borderId="0" xfId="0" applyNumberFormat="1" applyFont="1" applyFill="1" applyBorder="1" applyAlignment="1">
      <alignment horizontal="center"/>
    </xf>
    <xf numFmtId="0" fontId="5" fillId="0" borderId="0" xfId="0" applyFont="1" applyBorder="1" applyAlignment="1">
      <alignment horizontal="center"/>
    </xf>
    <xf numFmtId="0" fontId="23" fillId="0" borderId="0" xfId="0" applyFont="1"/>
    <xf numFmtId="0" fontId="24" fillId="0" borderId="0" xfId="0" applyFont="1" applyBorder="1"/>
    <xf numFmtId="0" fontId="24" fillId="0" borderId="0" xfId="0" applyFont="1"/>
    <xf numFmtId="0" fontId="25" fillId="2" borderId="0" xfId="0" applyFont="1" applyFill="1"/>
    <xf numFmtId="9" fontId="4" fillId="0" borderId="9" xfId="0" applyNumberFormat="1" applyFont="1" applyFill="1" applyBorder="1" applyAlignment="1">
      <alignment horizontal="left"/>
    </xf>
    <xf numFmtId="3" fontId="4" fillId="3" borderId="9" xfId="0" applyNumberFormat="1" applyFont="1" applyFill="1" applyBorder="1"/>
    <xf numFmtId="3" fontId="12" fillId="3" borderId="9" xfId="0" applyNumberFormat="1" applyFont="1" applyFill="1" applyBorder="1"/>
    <xf numFmtId="9" fontId="12" fillId="0" borderId="9" xfId="0" applyNumberFormat="1" applyFont="1" applyFill="1" applyBorder="1" applyAlignment="1">
      <alignment horizontal="left"/>
    </xf>
    <xf numFmtId="9" fontId="4" fillId="0" borderId="12" xfId="0" applyNumberFormat="1" applyFont="1" applyFill="1" applyBorder="1" applyAlignment="1">
      <alignment horizontal="left"/>
    </xf>
    <xf numFmtId="166" fontId="5" fillId="0" borderId="1" xfId="1" applyNumberFormat="1" applyFont="1" applyBorder="1"/>
    <xf numFmtId="0" fontId="5" fillId="2" borderId="5" xfId="0" applyFont="1" applyFill="1" applyBorder="1"/>
    <xf numFmtId="0" fontId="5" fillId="2" borderId="7" xfId="0" applyFont="1" applyFill="1" applyBorder="1"/>
    <xf numFmtId="0" fontId="0" fillId="0" borderId="7" xfId="0" applyBorder="1"/>
    <xf numFmtId="0" fontId="14" fillId="5" borderId="6" xfId="3" applyFont="1" applyFill="1" applyBorder="1" applyAlignment="1">
      <alignment vertical="top"/>
    </xf>
    <xf numFmtId="0" fontId="14" fillId="5" borderId="6" xfId="3" applyFont="1" applyFill="1" applyBorder="1"/>
    <xf numFmtId="0" fontId="14" fillId="5" borderId="5" xfId="3" applyFont="1" applyFill="1" applyBorder="1"/>
    <xf numFmtId="0" fontId="21" fillId="2" borderId="0" xfId="0" quotePrefix="1" applyFont="1" applyFill="1" applyBorder="1" applyAlignment="1">
      <alignment horizontal="center"/>
    </xf>
    <xf numFmtId="9" fontId="8" fillId="2" borderId="0" xfId="0" applyNumberFormat="1" applyFont="1" applyFill="1" applyBorder="1" applyAlignment="1">
      <alignment horizontal="left"/>
    </xf>
    <xf numFmtId="0" fontId="4" fillId="0" borderId="5" xfId="0" applyFont="1" applyBorder="1" applyAlignment="1">
      <alignment horizontal="left" vertical="top" wrapText="1"/>
    </xf>
    <xf numFmtId="0" fontId="14" fillId="6" borderId="6" xfId="0" applyFont="1" applyFill="1" applyBorder="1" applyAlignment="1">
      <alignment horizontal="left" vertical="top" wrapText="1"/>
    </xf>
    <xf numFmtId="166" fontId="5" fillId="0" borderId="1" xfId="0" applyNumberFormat="1" applyFont="1" applyBorder="1"/>
    <xf numFmtId="0" fontId="14" fillId="6" borderId="15" xfId="0" applyFont="1" applyFill="1" applyBorder="1" applyAlignment="1">
      <alignment vertical="top"/>
    </xf>
    <xf numFmtId="0" fontId="21" fillId="4" borderId="10"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4" xfId="0" applyFont="1" applyFill="1" applyBorder="1" applyAlignment="1">
      <alignment horizontal="center" vertical="center"/>
    </xf>
    <xf numFmtId="0" fontId="8" fillId="4" borderId="3" xfId="0" applyFont="1" applyFill="1" applyBorder="1" applyAlignment="1">
      <alignment vertical="center"/>
    </xf>
    <xf numFmtId="3" fontId="21" fillId="4" borderId="4" xfId="0" applyNumberFormat="1" applyFont="1" applyFill="1" applyBorder="1" applyAlignment="1">
      <alignment horizontal="center" vertical="center"/>
    </xf>
    <xf numFmtId="0" fontId="5" fillId="5" borderId="13" xfId="0" applyFont="1" applyFill="1" applyBorder="1"/>
    <xf numFmtId="0" fontId="14" fillId="5" borderId="6" xfId="0" applyFont="1" applyFill="1" applyBorder="1"/>
    <xf numFmtId="0" fontId="5" fillId="2" borderId="2" xfId="0" applyFont="1" applyFill="1" applyBorder="1"/>
    <xf numFmtId="0" fontId="6" fillId="2" borderId="2" xfId="0" applyFont="1" applyFill="1" applyBorder="1"/>
    <xf numFmtId="0" fontId="6" fillId="2" borderId="8" xfId="0" applyFont="1" applyFill="1" applyBorder="1"/>
    <xf numFmtId="0" fontId="5" fillId="5" borderId="1" xfId="0" applyFont="1" applyFill="1" applyBorder="1" applyAlignment="1">
      <alignment horizontal="center"/>
    </xf>
    <xf numFmtId="0" fontId="5" fillId="2" borderId="6" xfId="0" applyFont="1" applyFill="1" applyBorder="1"/>
    <xf numFmtId="0" fontId="5" fillId="2" borderId="2"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0" fontId="4" fillId="2" borderId="1" xfId="0" applyFont="1" applyFill="1" applyBorder="1" applyAlignment="1">
      <alignment horizontal="center"/>
    </xf>
    <xf numFmtId="165" fontId="28" fillId="0" borderId="0" xfId="4" applyNumberFormat="1" applyFont="1" applyBorder="1"/>
    <xf numFmtId="0" fontId="26" fillId="2" borderId="0" xfId="0" quotePrefix="1" applyFont="1" applyFill="1" applyBorder="1" applyAlignment="1">
      <alignment horizontal="left" vertical="top" wrapText="1"/>
    </xf>
    <xf numFmtId="0" fontId="27" fillId="0" borderId="0" xfId="0" applyFont="1" applyAlignment="1">
      <alignment horizontal="left" vertical="top" wrapText="1"/>
    </xf>
    <xf numFmtId="9" fontId="5" fillId="0" borderId="0" xfId="5" applyFont="1" applyBorder="1"/>
    <xf numFmtId="0" fontId="1" fillId="0" borderId="0" xfId="3"/>
    <xf numFmtId="0" fontId="5" fillId="0" borderId="0" xfId="3" applyFont="1" applyBorder="1"/>
    <xf numFmtId="0" fontId="5" fillId="0" borderId="0" xfId="3" applyFont="1"/>
    <xf numFmtId="0" fontId="5" fillId="0" borderId="0" xfId="3" applyFont="1" applyFill="1" applyBorder="1"/>
    <xf numFmtId="0" fontId="6" fillId="0" borderId="0" xfId="3" applyFont="1"/>
    <xf numFmtId="0" fontId="4" fillId="0" borderId="1" xfId="3" quotePrefix="1" applyFont="1" applyBorder="1" applyAlignment="1">
      <alignment horizontal="center" wrapText="1"/>
    </xf>
    <xf numFmtId="3" fontId="5" fillId="3" borderId="0" xfId="3" applyNumberFormat="1" applyFont="1" applyFill="1" applyBorder="1"/>
    <xf numFmtId="165" fontId="11" fillId="0" borderId="0" xfId="4" applyNumberFormat="1" applyFont="1" applyBorder="1"/>
    <xf numFmtId="9" fontId="5" fillId="0" borderId="0" xfId="4" applyFont="1" applyBorder="1" applyAlignment="1">
      <alignment horizontal="left"/>
    </xf>
    <xf numFmtId="0" fontId="16" fillId="0" borderId="0" xfId="3" applyFont="1"/>
    <xf numFmtId="9" fontId="6" fillId="0" borderId="0" xfId="4" applyFont="1"/>
    <xf numFmtId="9" fontId="5" fillId="2" borderId="1" xfId="3" applyNumberFormat="1" applyFont="1" applyFill="1" applyBorder="1" applyAlignment="1">
      <alignment horizontal="left"/>
    </xf>
    <xf numFmtId="3" fontId="5" fillId="3" borderId="12" xfId="3" applyNumberFormat="1" applyFont="1" applyFill="1" applyBorder="1"/>
    <xf numFmtId="9" fontId="5" fillId="0" borderId="12" xfId="3" applyNumberFormat="1" applyFont="1" applyFill="1" applyBorder="1"/>
    <xf numFmtId="0" fontId="5" fillId="0" borderId="7" xfId="3" applyFont="1" applyBorder="1"/>
    <xf numFmtId="0" fontId="5" fillId="5" borderId="7" xfId="3" applyFont="1" applyFill="1" applyBorder="1"/>
    <xf numFmtId="0" fontId="5" fillId="0" borderId="5" xfId="3" applyFont="1" applyBorder="1"/>
    <xf numFmtId="0" fontId="4" fillId="0" borderId="14" xfId="3" applyFont="1" applyFill="1" applyBorder="1"/>
    <xf numFmtId="0" fontId="4" fillId="2" borderId="1" xfId="3" quotePrefix="1" applyFont="1" applyFill="1" applyBorder="1" applyAlignment="1">
      <alignment horizontal="center"/>
    </xf>
    <xf numFmtId="0" fontId="5" fillId="0" borderId="7" xfId="3" applyFont="1" applyBorder="1"/>
    <xf numFmtId="3" fontId="4" fillId="0" borderId="9" xfId="3" applyNumberFormat="1" applyFont="1" applyFill="1" applyBorder="1"/>
    <xf numFmtId="0" fontId="4" fillId="0" borderId="9" xfId="3" applyFont="1" applyFill="1" applyBorder="1"/>
    <xf numFmtId="0" fontId="24" fillId="0" borderId="0" xfId="3" applyFont="1"/>
    <xf numFmtId="0" fontId="14" fillId="5" borderId="6" xfId="3" applyFont="1" applyFill="1" applyBorder="1"/>
    <xf numFmtId="0" fontId="4" fillId="2" borderId="1" xfId="3" quotePrefix="1" applyFont="1" applyFill="1" applyBorder="1" applyAlignment="1">
      <alignment horizontal="center"/>
    </xf>
    <xf numFmtId="0" fontId="5" fillId="2" borderId="11" xfId="3" applyFont="1" applyFill="1" applyBorder="1"/>
    <xf numFmtId="0" fontId="4" fillId="0" borderId="14" xfId="3" applyFont="1" applyFill="1" applyBorder="1"/>
    <xf numFmtId="3" fontId="4" fillId="0" borderId="9" xfId="3" applyNumberFormat="1" applyFont="1" applyFill="1" applyBorder="1"/>
    <xf numFmtId="0" fontId="4" fillId="0" borderId="9" xfId="3" applyFont="1" applyFill="1" applyBorder="1"/>
    <xf numFmtId="0" fontId="14" fillId="5" borderId="6" xfId="3" applyFont="1" applyFill="1" applyBorder="1"/>
    <xf numFmtId="3" fontId="4" fillId="3" borderId="12" xfId="0" applyNumberFormat="1" applyFont="1" applyFill="1" applyBorder="1"/>
    <xf numFmtId="0" fontId="4" fillId="0" borderId="1" xfId="3" quotePrefix="1" applyFont="1" applyBorder="1" applyAlignment="1">
      <alignment horizontal="center"/>
    </xf>
    <xf numFmtId="9" fontId="11" fillId="0" borderId="1" xfId="0" applyNumberFormat="1" applyFont="1" applyFill="1" applyBorder="1" applyAlignment="1">
      <alignment horizontal="left"/>
    </xf>
    <xf numFmtId="3" fontId="11" fillId="7" borderId="0" xfId="0" applyNumberFormat="1" applyFont="1" applyFill="1" applyBorder="1"/>
    <xf numFmtId="0" fontId="12" fillId="0" borderId="0" xfId="0" quotePrefix="1" applyFont="1" applyFill="1" applyBorder="1"/>
    <xf numFmtId="3" fontId="11" fillId="7" borderId="6" xfId="0" applyNumberFormat="1" applyFont="1" applyFill="1" applyBorder="1"/>
    <xf numFmtId="3" fontId="11" fillId="7" borderId="2" xfId="0" applyNumberFormat="1" applyFont="1" applyFill="1" applyBorder="1"/>
    <xf numFmtId="3" fontId="11" fillId="7" borderId="8" xfId="0" applyNumberFormat="1" applyFont="1" applyFill="1" applyBorder="1"/>
    <xf numFmtId="3" fontId="11" fillId="7" borderId="5" xfId="0" applyNumberFormat="1" applyFont="1" applyFill="1" applyBorder="1"/>
    <xf numFmtId="3" fontId="11" fillId="7" borderId="4" xfId="0" applyNumberFormat="1" applyFont="1" applyFill="1" applyBorder="1"/>
    <xf numFmtId="3" fontId="11" fillId="7" borderId="7" xfId="0" applyNumberFormat="1" applyFont="1" applyFill="1" applyBorder="1"/>
    <xf numFmtId="3" fontId="11" fillId="7" borderId="1" xfId="0" applyNumberFormat="1" applyFont="1" applyFill="1" applyBorder="1"/>
    <xf numFmtId="3" fontId="11" fillId="7" borderId="3" xfId="0" applyNumberFormat="1" applyFont="1" applyFill="1" applyBorder="1"/>
    <xf numFmtId="9" fontId="11" fillId="0" borderId="2" xfId="0" applyNumberFormat="1" applyFont="1" applyFill="1" applyBorder="1" applyAlignment="1">
      <alignment horizontal="left"/>
    </xf>
    <xf numFmtId="0" fontId="0" fillId="0" borderId="0" xfId="0" applyAlignment="1">
      <alignment wrapText="1"/>
    </xf>
    <xf numFmtId="0" fontId="26" fillId="2" borderId="0" xfId="0" quotePrefix="1" applyFont="1" applyFill="1" applyBorder="1" applyAlignment="1">
      <alignment horizontal="left" vertical="top" wrapText="1"/>
    </xf>
    <xf numFmtId="0" fontId="27" fillId="0" borderId="0" xfId="0" applyFont="1" applyAlignment="1">
      <alignment horizontal="left" vertical="top" wrapText="1"/>
    </xf>
    <xf numFmtId="0" fontId="5" fillId="0" borderId="5" xfId="0" applyFont="1" applyBorder="1" applyAlignment="1">
      <alignment vertical="top"/>
    </xf>
    <xf numFmtId="9" fontId="3" fillId="0" borderId="0" xfId="0" applyNumberFormat="1" applyFont="1" applyFill="1" applyBorder="1" applyAlignment="1">
      <alignment horizontal="right"/>
    </xf>
    <xf numFmtId="9" fontId="5" fillId="0" borderId="0" xfId="4" applyNumberFormat="1" applyFont="1" applyBorder="1" applyAlignment="1">
      <alignment horizontal="left"/>
    </xf>
    <xf numFmtId="0" fontId="4" fillId="0" borderId="7" xfId="3" applyFont="1" applyBorder="1"/>
    <xf numFmtId="0" fontId="5" fillId="0" borderId="1" xfId="3" applyFont="1" applyFill="1" applyBorder="1" applyAlignment="1">
      <alignment horizontal="center"/>
    </xf>
    <xf numFmtId="0" fontId="21" fillId="8" borderId="5" xfId="3" applyFont="1" applyFill="1" applyBorder="1" applyAlignment="1">
      <alignment vertical="top"/>
    </xf>
    <xf numFmtId="0" fontId="17" fillId="8" borderId="0" xfId="3" applyFont="1" applyFill="1" applyBorder="1" applyAlignment="1">
      <alignment horizontal="center" vertical="center" wrapText="1"/>
    </xf>
    <xf numFmtId="0" fontId="0" fillId="8" borderId="0" xfId="0" applyFill="1" applyBorder="1" applyAlignment="1">
      <alignment vertical="center" wrapText="1"/>
    </xf>
    <xf numFmtId="3" fontId="5" fillId="9" borderId="0" xfId="0" applyNumberFormat="1" applyFont="1" applyFill="1" applyBorder="1"/>
    <xf numFmtId="3" fontId="5" fillId="9" borderId="1" xfId="0" applyNumberFormat="1" applyFont="1" applyFill="1" applyBorder="1"/>
    <xf numFmtId="0" fontId="24" fillId="0" borderId="0" xfId="0" applyFont="1" applyAlignment="1"/>
    <xf numFmtId="0" fontId="29" fillId="0" borderId="0" xfId="0" applyFont="1"/>
    <xf numFmtId="0" fontId="4" fillId="0" borderId="0" xfId="0" applyFont="1"/>
    <xf numFmtId="0" fontId="0" fillId="0" borderId="0" xfId="0" applyBorder="1" applyAlignment="1">
      <alignment wrapText="1"/>
    </xf>
    <xf numFmtId="166" fontId="5" fillId="0" borderId="16" xfId="0" applyNumberFormat="1" applyFont="1" applyBorder="1"/>
    <xf numFmtId="166" fontId="5" fillId="9" borderId="0" xfId="1" applyNumberFormat="1" applyFont="1" applyFill="1" applyBorder="1"/>
    <xf numFmtId="3" fontId="5" fillId="9" borderId="0" xfId="3" applyNumberFormat="1" applyFont="1" applyFill="1" applyBorder="1"/>
    <xf numFmtId="3" fontId="5" fillId="9" borderId="1" xfId="3" applyNumberFormat="1" applyFont="1" applyFill="1" applyBorder="1"/>
    <xf numFmtId="0" fontId="4" fillId="8" borderId="0" xfId="3" applyFont="1" applyFill="1" applyBorder="1"/>
    <xf numFmtId="0" fontId="4" fillId="2" borderId="0" xfId="3" applyFont="1" applyFill="1" applyBorder="1"/>
    <xf numFmtId="0" fontId="5" fillId="0" borderId="1" xfId="0" applyFont="1" applyBorder="1" applyAlignment="1">
      <alignment wrapText="1"/>
    </xf>
    <xf numFmtId="9" fontId="5" fillId="0" borderId="1" xfId="0" applyNumberFormat="1" applyFont="1" applyFill="1" applyBorder="1" applyAlignment="1">
      <alignment horizontal="center"/>
    </xf>
    <xf numFmtId="0" fontId="5" fillId="0" borderId="1" xfId="0" applyFont="1" applyBorder="1" applyAlignment="1">
      <alignment horizontal="center"/>
    </xf>
    <xf numFmtId="0" fontId="0" fillId="0" borderId="1" xfId="0" applyBorder="1"/>
    <xf numFmtId="0" fontId="4" fillId="2" borderId="0" xfId="3" applyFont="1" applyFill="1" applyBorder="1" applyAlignment="1">
      <alignment horizontal="center"/>
    </xf>
    <xf numFmtId="3" fontId="4" fillId="3" borderId="17" xfId="0" applyNumberFormat="1" applyFont="1" applyFill="1" applyBorder="1"/>
    <xf numFmtId="9" fontId="4" fillId="0" borderId="17" xfId="0" applyNumberFormat="1" applyFont="1" applyFill="1" applyBorder="1" applyAlignment="1">
      <alignment horizontal="left"/>
    </xf>
    <xf numFmtId="166" fontId="5" fillId="9" borderId="1" xfId="1" applyNumberFormat="1" applyFont="1" applyFill="1" applyBorder="1"/>
    <xf numFmtId="9" fontId="5" fillId="0" borderId="1" xfId="5" applyFont="1" applyBorder="1"/>
    <xf numFmtId="0" fontId="24" fillId="0" borderId="0" xfId="0" applyFont="1" applyFill="1" applyBorder="1"/>
    <xf numFmtId="0" fontId="5" fillId="0" borderId="0" xfId="0" applyFont="1" applyBorder="1" applyAlignment="1"/>
    <xf numFmtId="0" fontId="17" fillId="5" borderId="2" xfId="3"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wrapText="1"/>
    </xf>
    <xf numFmtId="0" fontId="17" fillId="5" borderId="0" xfId="3" applyFont="1" applyFill="1" applyBorder="1" applyAlignment="1">
      <alignment horizontal="center" vertical="center" wrapText="1"/>
    </xf>
    <xf numFmtId="0" fontId="14" fillId="5" borderId="2" xfId="0" applyFont="1" applyFill="1" applyBorder="1" applyAlignment="1">
      <alignment horizontal="center"/>
    </xf>
    <xf numFmtId="0" fontId="26" fillId="2" borderId="0" xfId="0" quotePrefix="1" applyFont="1" applyFill="1" applyBorder="1" applyAlignment="1">
      <alignment horizontal="left" vertical="top" wrapText="1"/>
    </xf>
    <xf numFmtId="0" fontId="27"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Alignment="1"/>
    <xf numFmtId="0" fontId="5" fillId="0" borderId="0" xfId="0" applyFont="1" applyBorder="1" applyAlignment="1">
      <alignment vertical="top" wrapText="1"/>
    </xf>
    <xf numFmtId="0" fontId="2" fillId="0" borderId="0" xfId="0" applyFont="1" applyAlignment="1">
      <alignment vertical="top"/>
    </xf>
    <xf numFmtId="0" fontId="14" fillId="5" borderId="2" xfId="3" applyFont="1" applyFill="1" applyBorder="1" applyAlignment="1">
      <alignment horizontal="center" vertical="center" wrapText="1"/>
    </xf>
    <xf numFmtId="0" fontId="1" fillId="0" borderId="1" xfId="3" applyBorder="1" applyAlignment="1">
      <alignment vertical="center" wrapText="1"/>
    </xf>
    <xf numFmtId="0" fontId="14" fillId="5" borderId="1" xfId="3" applyFont="1" applyFill="1" applyBorder="1" applyAlignment="1">
      <alignment horizontal="center" vertical="center" wrapText="1"/>
    </xf>
    <xf numFmtId="0" fontId="4" fillId="0" borderId="6" xfId="0" applyFont="1" applyBorder="1" applyAlignment="1">
      <alignment vertical="top"/>
    </xf>
    <xf numFmtId="0" fontId="5" fillId="0" borderId="2" xfId="0" applyFont="1" applyBorder="1" applyAlignment="1">
      <alignment vertical="top"/>
    </xf>
    <xf numFmtId="0" fontId="5" fillId="0" borderId="5" xfId="0" applyFont="1" applyBorder="1" applyAlignment="1">
      <alignment vertical="top"/>
    </xf>
    <xf numFmtId="0" fontId="5" fillId="0" borderId="0" xfId="0" applyFont="1" applyBorder="1" applyAlignment="1">
      <alignment vertical="top"/>
    </xf>
    <xf numFmtId="0" fontId="5" fillId="0" borderId="7" xfId="0" applyFont="1" applyBorder="1" applyAlignment="1">
      <alignment vertical="top"/>
    </xf>
    <xf numFmtId="0" fontId="5" fillId="0" borderId="1" xfId="0" applyFont="1" applyBorder="1" applyAlignment="1">
      <alignment vertical="top"/>
    </xf>
    <xf numFmtId="0" fontId="14" fillId="6" borderId="0" xfId="0" applyFont="1" applyFill="1" applyBorder="1" applyAlignment="1">
      <alignment horizontal="center" vertical="center" wrapText="1"/>
    </xf>
    <xf numFmtId="0" fontId="14" fillId="6" borderId="0" xfId="0" applyFont="1" applyFill="1" applyBorder="1" applyAlignment="1">
      <alignment horizontal="center" vertical="center"/>
    </xf>
    <xf numFmtId="0" fontId="21" fillId="4" borderId="10" xfId="0" applyFont="1" applyFill="1" applyBorder="1" applyAlignment="1">
      <alignment horizontal="left" vertical="top"/>
    </xf>
    <xf numFmtId="0" fontId="21" fillId="4" borderId="10" xfId="0" applyFont="1" applyFill="1" applyBorder="1"/>
    <xf numFmtId="0" fontId="14" fillId="5" borderId="6" xfId="0" applyFont="1" applyFill="1" applyBorder="1" applyAlignment="1">
      <alignment horizontal="center"/>
    </xf>
    <xf numFmtId="0" fontId="4" fillId="2" borderId="1" xfId="0" applyFont="1" applyFill="1" applyBorder="1" applyAlignment="1">
      <alignment horizontal="center"/>
    </xf>
    <xf numFmtId="0" fontId="4" fillId="2" borderId="3" xfId="0" applyFont="1" applyFill="1" applyBorder="1" applyAlignment="1">
      <alignment horizontal="center"/>
    </xf>
    <xf numFmtId="0" fontId="14" fillId="5" borderId="2"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9" fontId="5" fillId="3" borderId="2"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2" borderId="2" xfId="0" applyFont="1" applyFill="1" applyBorder="1" applyAlignment="1">
      <alignment horizontal="center" wrapText="1"/>
    </xf>
    <xf numFmtId="0" fontId="4" fillId="2" borderId="1" xfId="0" applyFont="1" applyFill="1" applyBorder="1" applyAlignment="1">
      <alignment horizontal="center" wrapText="1"/>
    </xf>
  </cellXfs>
  <cellStyles count="7">
    <cellStyle name="Komma" xfId="1" builtinId="3"/>
    <cellStyle name="Komma 2" xfId="6"/>
    <cellStyle name="Normal" xfId="0" builtinId="0"/>
    <cellStyle name="Normal 2" xfId="3"/>
    <cellStyle name="Normal 3" xfId="2"/>
    <cellStyle name="Procent" xfId="5" builtinId="5"/>
    <cellStyle name="Pro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0"/>
  <sheetViews>
    <sheetView showGridLines="0" tabSelected="1" topLeftCell="A6" zoomScaleNormal="100" workbookViewId="0">
      <selection activeCell="A38" sqref="A38"/>
    </sheetView>
  </sheetViews>
  <sheetFormatPr defaultRowHeight="12.75" x14ac:dyDescent="0.2"/>
  <cols>
    <col min="1" max="1" width="60.140625" customWidth="1"/>
    <col min="2" max="2" width="20.5703125" bestFit="1" customWidth="1"/>
    <col min="3" max="3" width="6.7109375" customWidth="1"/>
    <col min="4" max="4" width="17.140625" bestFit="1" customWidth="1"/>
    <col min="5" max="5" width="5.7109375" customWidth="1"/>
    <col min="6" max="6" width="13.85546875" customWidth="1"/>
    <col min="7" max="7" width="5.7109375" customWidth="1"/>
    <col min="8" max="8" width="20.5703125" bestFit="1" customWidth="1"/>
    <col min="9" max="9" width="5.7109375" customWidth="1"/>
  </cols>
  <sheetData>
    <row r="1" spans="1:17" s="45" customFormat="1" ht="21" x14ac:dyDescent="0.35">
      <c r="A1" s="152" t="s">
        <v>58</v>
      </c>
      <c r="J1" s="190"/>
    </row>
    <row r="2" spans="1:17" s="45" customFormat="1" x14ac:dyDescent="0.2"/>
    <row r="3" spans="1:17" ht="19.5" x14ac:dyDescent="0.3">
      <c r="A3" s="270" t="s">
        <v>53</v>
      </c>
      <c r="B3" s="55"/>
      <c r="C3" s="57"/>
      <c r="D3" s="58"/>
      <c r="E3" s="56"/>
      <c r="F3" s="58"/>
      <c r="G3" s="56"/>
      <c r="H3" s="58"/>
      <c r="I3" s="59"/>
      <c r="J3" s="54"/>
      <c r="K3" s="12"/>
      <c r="L3" s="12"/>
      <c r="M3" s="12"/>
      <c r="N3" s="12"/>
      <c r="O3" s="12"/>
      <c r="P3" s="12"/>
      <c r="Q3" s="12"/>
    </row>
    <row r="4" spans="1:17" ht="15" x14ac:dyDescent="0.25">
      <c r="A4" s="197" t="s">
        <v>32</v>
      </c>
      <c r="B4" s="58"/>
      <c r="C4" s="57"/>
      <c r="D4" s="58"/>
      <c r="E4" s="56"/>
      <c r="F4" s="58"/>
      <c r="G4" s="56"/>
      <c r="H4" s="58"/>
      <c r="I4" s="59"/>
      <c r="J4" s="54"/>
      <c r="K4" s="12"/>
      <c r="L4" s="12"/>
      <c r="M4" s="12"/>
      <c r="N4" s="12"/>
      <c r="O4" s="12"/>
      <c r="P4" s="12"/>
      <c r="Q4" s="12"/>
    </row>
    <row r="5" spans="1:17" ht="15" x14ac:dyDescent="0.25">
      <c r="A5" s="197"/>
      <c r="B5" s="60"/>
      <c r="C5" s="57"/>
      <c r="D5" s="60"/>
      <c r="E5" s="56"/>
      <c r="F5" s="60"/>
      <c r="G5" s="56"/>
      <c r="H5" s="58"/>
      <c r="I5" s="59"/>
      <c r="J5" s="54"/>
      <c r="K5" s="12"/>
      <c r="L5" s="12"/>
      <c r="M5" s="12"/>
      <c r="N5" s="12"/>
      <c r="O5" s="12"/>
      <c r="P5" s="12"/>
      <c r="Q5" s="12"/>
    </row>
    <row r="6" spans="1:17" ht="30" customHeight="1" x14ac:dyDescent="0.2">
      <c r="A6" s="165" t="s">
        <v>88</v>
      </c>
      <c r="B6" s="272" t="s">
        <v>33</v>
      </c>
      <c r="C6" s="275"/>
      <c r="D6" s="275"/>
      <c r="E6" s="275"/>
      <c r="F6" s="275"/>
      <c r="G6" s="275"/>
      <c r="H6" s="275"/>
      <c r="I6" s="275"/>
      <c r="J6" s="54"/>
      <c r="K6" s="12"/>
      <c r="L6" s="12"/>
      <c r="M6" s="12"/>
      <c r="N6" s="12"/>
      <c r="O6" s="12"/>
      <c r="P6" s="12"/>
      <c r="Q6" s="12"/>
    </row>
    <row r="7" spans="1:17" s="45" customFormat="1" ht="15" customHeight="1" x14ac:dyDescent="0.2">
      <c r="A7" s="246" t="s">
        <v>39</v>
      </c>
      <c r="B7" s="247"/>
      <c r="C7" s="248"/>
      <c r="D7" s="248"/>
      <c r="E7" s="248"/>
      <c r="F7" s="248"/>
      <c r="G7" s="248"/>
      <c r="H7" s="248"/>
      <c r="I7" s="248"/>
      <c r="J7" s="54"/>
      <c r="K7" s="12"/>
      <c r="L7" s="12"/>
      <c r="M7" s="12"/>
      <c r="N7" s="12"/>
      <c r="O7" s="12"/>
      <c r="P7" s="12"/>
      <c r="Q7" s="12"/>
    </row>
    <row r="8" spans="1:17" ht="15" x14ac:dyDescent="0.25">
      <c r="A8" s="122" t="s">
        <v>134</v>
      </c>
      <c r="B8" s="123">
        <v>2018</v>
      </c>
      <c r="C8" s="124"/>
      <c r="D8" s="125">
        <v>2019</v>
      </c>
      <c r="E8" s="124"/>
      <c r="F8" s="123">
        <v>2020</v>
      </c>
      <c r="G8" s="124"/>
      <c r="H8" s="123">
        <v>2021</v>
      </c>
      <c r="I8" s="124"/>
      <c r="J8" s="62"/>
      <c r="K8" s="12"/>
      <c r="L8" s="12"/>
      <c r="M8" s="12"/>
      <c r="N8" s="12"/>
      <c r="O8" s="12"/>
      <c r="P8" s="12"/>
      <c r="Q8" s="12"/>
    </row>
    <row r="9" spans="1:17" ht="15" x14ac:dyDescent="0.25">
      <c r="A9" s="109" t="s">
        <v>133</v>
      </c>
      <c r="B9" s="64">
        <f>'Own financing'!B9</f>
        <v>3250</v>
      </c>
      <c r="C9" s="63"/>
      <c r="D9" s="200">
        <f>'Own financing'!D9</f>
        <v>3250</v>
      </c>
      <c r="E9" s="63"/>
      <c r="F9" s="200">
        <f>'Own financing'!F9</f>
        <v>3250</v>
      </c>
      <c r="G9" s="63"/>
      <c r="H9" s="200">
        <f>'Own financing'!H9</f>
        <v>3250</v>
      </c>
      <c r="I9" s="96"/>
      <c r="J9" s="73" t="s">
        <v>78</v>
      </c>
      <c r="K9" s="12"/>
      <c r="L9" s="12"/>
      <c r="M9" s="12"/>
      <c r="N9" s="12"/>
      <c r="O9" s="12"/>
      <c r="P9" s="12"/>
      <c r="Q9" s="12"/>
    </row>
    <row r="10" spans="1:17" ht="15" x14ac:dyDescent="0.25">
      <c r="A10" s="109" t="s">
        <v>28</v>
      </c>
      <c r="B10" s="64">
        <f>'Own financing'!B19</f>
        <v>9750</v>
      </c>
      <c r="C10" s="63"/>
      <c r="D10" s="200">
        <f>'Own financing'!D19</f>
        <v>9750</v>
      </c>
      <c r="E10" s="63"/>
      <c r="F10" s="200">
        <f>'Own financing'!F19</f>
        <v>9750</v>
      </c>
      <c r="G10" s="63"/>
      <c r="H10" s="200">
        <f>'Own financing'!H19</f>
        <v>9750</v>
      </c>
      <c r="I10" s="63"/>
      <c r="J10" s="73" t="s">
        <v>78</v>
      </c>
      <c r="K10" s="12"/>
      <c r="L10" s="12"/>
      <c r="M10" s="12"/>
      <c r="N10" s="12"/>
      <c r="O10" s="12"/>
      <c r="P10" s="12"/>
      <c r="Q10" s="12"/>
    </row>
    <row r="11" spans="1:17" ht="15.75" thickBot="1" x14ac:dyDescent="0.3">
      <c r="A11" s="141" t="s">
        <v>40</v>
      </c>
      <c r="B11" s="142">
        <f>SUM(B9:B10)</f>
        <v>13000</v>
      </c>
      <c r="C11" s="143"/>
      <c r="D11" s="142">
        <f>SUM(D9:D10)</f>
        <v>13000</v>
      </c>
      <c r="E11" s="143"/>
      <c r="F11" s="142">
        <f>SUM(F9:F10)</f>
        <v>13000</v>
      </c>
      <c r="G11" s="143"/>
      <c r="H11" s="142">
        <f>SUM(H9:H10)</f>
        <v>13000</v>
      </c>
      <c r="I11" s="144"/>
      <c r="J11" s="54"/>
      <c r="K11" s="12"/>
      <c r="L11" s="12"/>
      <c r="M11" s="12"/>
      <c r="N11" s="12"/>
      <c r="O11" s="12"/>
      <c r="P11" s="12"/>
      <c r="Q11" s="12"/>
    </row>
    <row r="12" spans="1:17" ht="15.75" thickTop="1" x14ac:dyDescent="0.25">
      <c r="A12" s="110"/>
      <c r="B12" s="66"/>
      <c r="C12" s="63"/>
      <c r="D12" s="66"/>
      <c r="E12" s="63"/>
      <c r="F12" s="66"/>
      <c r="G12" s="63"/>
      <c r="H12" s="66"/>
      <c r="I12" s="65"/>
      <c r="J12" s="54"/>
      <c r="K12" s="12"/>
      <c r="L12" s="12"/>
      <c r="M12" s="12"/>
      <c r="N12" s="12"/>
      <c r="O12" s="12"/>
      <c r="P12" s="12"/>
      <c r="Q12" s="12"/>
    </row>
    <row r="13" spans="1:17" ht="15" x14ac:dyDescent="0.25">
      <c r="A13" s="111" t="s">
        <v>55</v>
      </c>
      <c r="B13" s="67"/>
      <c r="C13" s="68"/>
      <c r="D13" s="67"/>
      <c r="E13" s="68"/>
      <c r="F13" s="67"/>
      <c r="G13" s="68"/>
      <c r="H13" s="67"/>
      <c r="I13" s="140"/>
      <c r="J13" s="54"/>
      <c r="K13" s="12"/>
      <c r="L13" s="12"/>
      <c r="M13" s="12"/>
      <c r="N13" s="12"/>
      <c r="O13" s="12"/>
      <c r="P13" s="12"/>
      <c r="Q13" s="12"/>
    </row>
    <row r="14" spans="1:17" ht="15" x14ac:dyDescent="0.25">
      <c r="A14" s="112" t="s">
        <v>41</v>
      </c>
      <c r="B14" s="257">
        <v>51500</v>
      </c>
      <c r="C14" s="69"/>
      <c r="D14" s="257">
        <v>51500</v>
      </c>
      <c r="E14" s="69"/>
      <c r="F14" s="257">
        <v>51500</v>
      </c>
      <c r="G14" s="69"/>
      <c r="H14" s="257">
        <v>51500</v>
      </c>
      <c r="I14" s="70"/>
      <c r="J14" s="73" t="s">
        <v>79</v>
      </c>
      <c r="K14" s="12"/>
      <c r="L14" s="12"/>
      <c r="M14" s="12"/>
      <c r="N14" s="12"/>
      <c r="O14" s="12"/>
      <c r="P14" s="12"/>
      <c r="Q14" s="12"/>
    </row>
    <row r="15" spans="1:17" ht="15" x14ac:dyDescent="0.25">
      <c r="A15" s="112" t="s">
        <v>42</v>
      </c>
      <c r="B15" s="257" t="s">
        <v>43</v>
      </c>
      <c r="C15" s="69"/>
      <c r="D15" s="257"/>
      <c r="E15" s="69"/>
      <c r="F15" s="257"/>
      <c r="G15" s="69"/>
      <c r="H15" s="257"/>
      <c r="I15" s="70"/>
      <c r="J15" s="73" t="s">
        <v>79</v>
      </c>
      <c r="K15" s="12"/>
      <c r="L15" s="12"/>
      <c r="M15" s="12"/>
      <c r="N15" s="12"/>
      <c r="O15" s="12"/>
      <c r="P15" s="12"/>
      <c r="Q15" s="12"/>
    </row>
    <row r="16" spans="1:17" ht="15" x14ac:dyDescent="0.25">
      <c r="A16" s="112" t="s">
        <v>45</v>
      </c>
      <c r="B16" s="257">
        <v>0</v>
      </c>
      <c r="C16" s="69"/>
      <c r="D16" s="257">
        <v>0</v>
      </c>
      <c r="E16" s="69"/>
      <c r="F16" s="257">
        <v>0</v>
      </c>
      <c r="G16" s="69"/>
      <c r="H16" s="257">
        <v>0</v>
      </c>
      <c r="I16" s="70"/>
      <c r="J16" s="73" t="s">
        <v>79</v>
      </c>
      <c r="K16" s="12"/>
      <c r="L16" s="12"/>
      <c r="M16" s="12"/>
      <c r="N16" s="12"/>
      <c r="O16" s="12"/>
      <c r="P16" s="12"/>
      <c r="Q16" s="12"/>
    </row>
    <row r="17" spans="1:17" ht="15" x14ac:dyDescent="0.25">
      <c r="A17" s="113" t="s">
        <v>46</v>
      </c>
      <c r="B17" s="258">
        <v>0</v>
      </c>
      <c r="C17" s="71"/>
      <c r="D17" s="258">
        <v>0</v>
      </c>
      <c r="E17" s="71"/>
      <c r="F17" s="258">
        <v>0</v>
      </c>
      <c r="G17" s="71"/>
      <c r="H17" s="258">
        <v>0</v>
      </c>
      <c r="I17" s="138"/>
      <c r="J17" s="73" t="s">
        <v>79</v>
      </c>
      <c r="K17" s="12"/>
      <c r="L17" s="12"/>
      <c r="M17" s="12"/>
      <c r="N17" s="12"/>
      <c r="O17" s="12"/>
      <c r="P17" s="12"/>
      <c r="Q17" s="12"/>
    </row>
    <row r="18" spans="1:17" ht="15.75" thickBot="1" x14ac:dyDescent="0.3">
      <c r="A18" s="118" t="s">
        <v>44</v>
      </c>
      <c r="B18" s="142">
        <f>B14+B16+B17</f>
        <v>51500</v>
      </c>
      <c r="C18" s="145"/>
      <c r="D18" s="142">
        <f>SUM(D14:D17)</f>
        <v>51500</v>
      </c>
      <c r="E18" s="145"/>
      <c r="F18" s="142">
        <f>SUM(F14:F17)</f>
        <v>51500</v>
      </c>
      <c r="G18" s="145"/>
      <c r="H18" s="142">
        <f>SUM(H14:H17)</f>
        <v>51500</v>
      </c>
      <c r="I18" s="146"/>
      <c r="J18" s="54"/>
      <c r="K18" s="54"/>
      <c r="L18" s="54"/>
      <c r="M18" s="54"/>
      <c r="N18" s="54"/>
      <c r="O18" s="54"/>
      <c r="P18" s="54"/>
      <c r="Q18" s="54"/>
    </row>
    <row r="19" spans="1:17" ht="15.75" thickTop="1" x14ac:dyDescent="0.25">
      <c r="A19" s="114"/>
      <c r="B19" s="72"/>
      <c r="C19" s="69"/>
      <c r="D19" s="72"/>
      <c r="E19" s="69"/>
      <c r="F19" s="72"/>
      <c r="G19" s="69"/>
      <c r="H19" s="72"/>
      <c r="I19" s="140"/>
      <c r="J19" s="73"/>
      <c r="K19" s="54"/>
      <c r="L19" s="54"/>
      <c r="M19" s="54"/>
      <c r="N19" s="54"/>
      <c r="O19" s="54"/>
      <c r="P19" s="54"/>
      <c r="Q19" s="54"/>
    </row>
    <row r="20" spans="1:17" ht="15.75" thickBot="1" x14ac:dyDescent="0.3">
      <c r="A20" s="147" t="s">
        <v>77</v>
      </c>
      <c r="B20" s="148">
        <f>B18+B9</f>
        <v>54750</v>
      </c>
      <c r="C20" s="145"/>
      <c r="D20" s="148">
        <f>D18+D9</f>
        <v>54750</v>
      </c>
      <c r="E20" s="145"/>
      <c r="F20" s="148">
        <f>F18+F9</f>
        <v>54750</v>
      </c>
      <c r="G20" s="145"/>
      <c r="H20" s="148">
        <f>H18+H9</f>
        <v>54750</v>
      </c>
      <c r="I20" s="146"/>
      <c r="J20" s="73"/>
      <c r="K20" s="54"/>
      <c r="L20" s="54"/>
      <c r="M20" s="54"/>
      <c r="N20" s="54"/>
      <c r="O20" s="54"/>
      <c r="P20" s="54"/>
      <c r="Q20" s="54"/>
    </row>
    <row r="21" spans="1:17" ht="15.75" thickTop="1" x14ac:dyDescent="0.25">
      <c r="A21" s="115"/>
      <c r="B21" s="60"/>
      <c r="C21" s="57"/>
      <c r="D21" s="60"/>
      <c r="E21" s="56"/>
      <c r="F21" s="60"/>
      <c r="G21" s="56"/>
      <c r="H21" s="58"/>
      <c r="I21" s="59"/>
      <c r="J21" s="54"/>
      <c r="K21" s="54"/>
      <c r="L21" s="54"/>
      <c r="M21" s="54"/>
      <c r="N21" s="54"/>
      <c r="O21" s="54"/>
      <c r="P21" s="54"/>
      <c r="Q21" s="54"/>
    </row>
    <row r="22" spans="1:17" ht="15" x14ac:dyDescent="0.25">
      <c r="A22" s="259" t="s">
        <v>47</v>
      </c>
      <c r="B22" s="259"/>
      <c r="C22" s="259"/>
      <c r="D22" s="259"/>
      <c r="E22" s="259"/>
      <c r="F22" s="259"/>
      <c r="G22" s="259"/>
      <c r="H22" s="259"/>
      <c r="I22" s="259"/>
      <c r="J22" s="54"/>
      <c r="K22" s="54"/>
      <c r="L22" s="54"/>
      <c r="M22" s="54"/>
      <c r="N22" s="54"/>
      <c r="O22" s="54"/>
      <c r="P22" s="54"/>
      <c r="Q22" s="54"/>
    </row>
    <row r="23" spans="1:17" ht="15" x14ac:dyDescent="0.25">
      <c r="A23" s="260" t="s">
        <v>48</v>
      </c>
      <c r="B23" s="265">
        <v>2018</v>
      </c>
      <c r="C23" s="265" t="s">
        <v>0</v>
      </c>
      <c r="D23" s="265">
        <v>2019</v>
      </c>
      <c r="E23" s="265" t="s">
        <v>0</v>
      </c>
      <c r="F23" s="265">
        <v>2020</v>
      </c>
      <c r="G23" s="265" t="s">
        <v>0</v>
      </c>
      <c r="H23" s="265">
        <v>2021</v>
      </c>
      <c r="I23" s="265" t="s">
        <v>0</v>
      </c>
      <c r="J23" s="76"/>
      <c r="K23" s="54"/>
      <c r="L23" s="54"/>
      <c r="M23" s="54"/>
      <c r="N23" s="54"/>
      <c r="O23" s="54"/>
      <c r="P23" s="54"/>
      <c r="Q23" s="54"/>
    </row>
    <row r="24" spans="1:17" ht="15" x14ac:dyDescent="0.25">
      <c r="A24" s="115" t="s">
        <v>91</v>
      </c>
      <c r="B24" s="200">
        <f>'Geographical overview'!E49</f>
        <v>10300</v>
      </c>
      <c r="C24" s="202">
        <f t="shared" ref="C24:C32" si="0">B24/B$32</f>
        <v>0.18812785388127853</v>
      </c>
      <c r="D24" s="200">
        <f>'Geographical overview'!G49</f>
        <v>10300</v>
      </c>
      <c r="E24" s="202">
        <f t="shared" ref="E24:E32" si="1">D24/D$32</f>
        <v>0.18812785388127853</v>
      </c>
      <c r="F24" s="200">
        <f>'Geographical overview'!I49</f>
        <v>10300</v>
      </c>
      <c r="G24" s="202">
        <f>F24/F$32</f>
        <v>0.18812785388127853</v>
      </c>
      <c r="H24" s="200">
        <f>'Geographical overview'!K49</f>
        <v>10300</v>
      </c>
      <c r="I24" s="202">
        <f>H24/H$32</f>
        <v>0.18812785388127853</v>
      </c>
      <c r="J24" s="73" t="s">
        <v>54</v>
      </c>
      <c r="K24" s="54"/>
      <c r="L24" s="12"/>
      <c r="M24" s="54"/>
      <c r="N24" s="54"/>
      <c r="O24" s="54"/>
      <c r="P24" s="54"/>
      <c r="Q24" s="54"/>
    </row>
    <row r="25" spans="1:17" s="45" customFormat="1" ht="15" x14ac:dyDescent="0.25">
      <c r="A25" s="115" t="s">
        <v>126</v>
      </c>
      <c r="B25" s="200">
        <f>'Geographical overview'!E50</f>
        <v>13700</v>
      </c>
      <c r="C25" s="202">
        <f t="shared" si="0"/>
        <v>0.25022831050228311</v>
      </c>
      <c r="D25" s="200">
        <f>'Geographical overview'!G50</f>
        <v>13700</v>
      </c>
      <c r="E25" s="202">
        <f t="shared" si="1"/>
        <v>0.25022831050228311</v>
      </c>
      <c r="F25" s="200">
        <f>'Geographical overview'!I50</f>
        <v>13700</v>
      </c>
      <c r="G25" s="202">
        <f>F25/F$32</f>
        <v>0.25022831050228311</v>
      </c>
      <c r="H25" s="200">
        <f>'Geographical overview'!K50</f>
        <v>13700</v>
      </c>
      <c r="I25" s="202">
        <f>H25/H$32</f>
        <v>0.25022831050228311</v>
      </c>
      <c r="J25" s="201" t="s">
        <v>54</v>
      </c>
      <c r="K25" s="54"/>
      <c r="L25" s="12"/>
      <c r="M25" s="54"/>
      <c r="N25" s="54"/>
      <c r="O25" s="54"/>
      <c r="P25" s="54"/>
      <c r="Q25" s="54"/>
    </row>
    <row r="26" spans="1:17" s="45" customFormat="1" ht="15" x14ac:dyDescent="0.25">
      <c r="A26" s="115" t="s">
        <v>116</v>
      </c>
      <c r="B26" s="200">
        <f>'Geographical overview'!E51</f>
        <v>17100</v>
      </c>
      <c r="C26" s="202">
        <f t="shared" si="0"/>
        <v>0.31232876712328766</v>
      </c>
      <c r="D26" s="200">
        <f>'Geographical overview'!G51</f>
        <v>17100</v>
      </c>
      <c r="E26" s="202">
        <f t="shared" si="1"/>
        <v>0.31232876712328766</v>
      </c>
      <c r="F26" s="200">
        <f>'Geographical overview'!I51</f>
        <v>17100</v>
      </c>
      <c r="G26" s="202">
        <f>F26/F$32</f>
        <v>0.31232876712328766</v>
      </c>
      <c r="H26" s="200">
        <f>'Geographical overview'!K51</f>
        <v>17100</v>
      </c>
      <c r="I26" s="202">
        <f>H26/H$32</f>
        <v>0.31232876712328766</v>
      </c>
      <c r="J26" s="201" t="s">
        <v>54</v>
      </c>
      <c r="K26" s="54"/>
      <c r="L26" s="12"/>
      <c r="M26" s="54"/>
      <c r="N26" s="54"/>
      <c r="O26" s="54"/>
      <c r="P26" s="54"/>
      <c r="Q26" s="54"/>
    </row>
    <row r="27" spans="1:17" s="45" customFormat="1" ht="15" x14ac:dyDescent="0.25">
      <c r="A27" s="115" t="s">
        <v>7</v>
      </c>
      <c r="B27" s="200">
        <f>'Geographical overview'!E53</f>
        <v>1900</v>
      </c>
      <c r="C27" s="202">
        <f t="shared" si="0"/>
        <v>3.4703196347031964E-2</v>
      </c>
      <c r="D27" s="200">
        <f>'Geographical overview'!G53</f>
        <v>1900</v>
      </c>
      <c r="E27" s="202">
        <f t="shared" si="1"/>
        <v>3.4703196347031964E-2</v>
      </c>
      <c r="F27" s="200">
        <f>'Geographical overview'!I53</f>
        <v>1900</v>
      </c>
      <c r="G27" s="202">
        <f>F27/F$32</f>
        <v>3.4703196347031964E-2</v>
      </c>
      <c r="H27" s="200">
        <f>'Geographical overview'!K53</f>
        <v>1900</v>
      </c>
      <c r="I27" s="202">
        <f>H27/H$32</f>
        <v>3.4703196347031964E-2</v>
      </c>
      <c r="J27" s="201" t="s">
        <v>54</v>
      </c>
      <c r="K27" s="54"/>
      <c r="L27" s="12"/>
      <c r="M27" s="54"/>
      <c r="N27" s="54"/>
      <c r="O27" s="54"/>
      <c r="P27" s="54"/>
      <c r="Q27" s="54"/>
    </row>
    <row r="28" spans="1:17" ht="15" x14ac:dyDescent="0.25">
      <c r="A28" s="109" t="s">
        <v>145</v>
      </c>
      <c r="B28" s="64">
        <f>'Geographical overview'!E54</f>
        <v>800</v>
      </c>
      <c r="C28" s="202">
        <f t="shared" si="0"/>
        <v>1.4611872146118721E-2</v>
      </c>
      <c r="D28" s="64">
        <f>'Geographical overview'!G54</f>
        <v>800</v>
      </c>
      <c r="E28" s="202">
        <f t="shared" si="1"/>
        <v>1.4611872146118721E-2</v>
      </c>
      <c r="F28" s="64">
        <f>'Geographical overview'!I54</f>
        <v>800</v>
      </c>
      <c r="G28" s="202">
        <f t="shared" ref="G28" si="2">F28/F$32</f>
        <v>1.4611872146118721E-2</v>
      </c>
      <c r="H28" s="64">
        <f>'Geographical overview'!K54</f>
        <v>800</v>
      </c>
      <c r="I28" s="202">
        <f t="shared" ref="I28" si="3">H28/H$32</f>
        <v>1.4611872146118721E-2</v>
      </c>
      <c r="J28" s="73" t="s">
        <v>54</v>
      </c>
      <c r="K28" s="88"/>
      <c r="L28" s="12"/>
      <c r="M28" s="78"/>
      <c r="N28" s="78"/>
      <c r="O28" s="78"/>
      <c r="P28" s="78"/>
      <c r="Q28" s="78"/>
    </row>
    <row r="29" spans="1:17" s="45" customFormat="1" ht="15" x14ac:dyDescent="0.25">
      <c r="A29" s="210" t="s">
        <v>118</v>
      </c>
      <c r="B29" s="200">
        <f>'Geographical overview'!E55</f>
        <v>7000</v>
      </c>
      <c r="C29" s="202">
        <f t="shared" si="0"/>
        <v>0.12785388127853881</v>
      </c>
      <c r="D29" s="200">
        <f>'Geographical overview'!G55</f>
        <v>7000</v>
      </c>
      <c r="E29" s="202">
        <f t="shared" si="1"/>
        <v>0.12785388127853881</v>
      </c>
      <c r="F29" s="200">
        <f>'Geographical overview'!G55</f>
        <v>7000</v>
      </c>
      <c r="G29" s="202">
        <f t="shared" ref="G29" si="4">F29/F$32</f>
        <v>0.12785388127853881</v>
      </c>
      <c r="H29" s="200">
        <f>'Geographical overview'!G55</f>
        <v>7000</v>
      </c>
      <c r="I29" s="202">
        <f t="shared" ref="I29" si="5">H29/H$32</f>
        <v>0.12785388127853881</v>
      </c>
      <c r="J29" s="201" t="s">
        <v>54</v>
      </c>
      <c r="K29" s="204"/>
      <c r="L29" s="12"/>
      <c r="M29" s="203"/>
      <c r="N29" s="203"/>
      <c r="O29" s="203"/>
      <c r="P29" s="203"/>
      <c r="Q29" s="203"/>
    </row>
    <row r="30" spans="1:17" ht="15" x14ac:dyDescent="0.25">
      <c r="A30" s="109" t="s">
        <v>6</v>
      </c>
      <c r="B30" s="64">
        <f>'Geographical overview'!E56</f>
        <v>660</v>
      </c>
      <c r="C30" s="202">
        <f t="shared" si="0"/>
        <v>1.2054794520547946E-2</v>
      </c>
      <c r="D30" s="64">
        <f>'Geographical overview'!G56</f>
        <v>660</v>
      </c>
      <c r="E30" s="202">
        <f t="shared" si="1"/>
        <v>1.2054794520547946E-2</v>
      </c>
      <c r="F30" s="64">
        <f>'Geographical overview'!I56</f>
        <v>660</v>
      </c>
      <c r="G30" s="202">
        <f t="shared" ref="G30" si="6">F30/F$32</f>
        <v>1.2054794520547946E-2</v>
      </c>
      <c r="H30" s="64">
        <f>'Geographical overview'!K56</f>
        <v>660</v>
      </c>
      <c r="I30" s="202">
        <f t="shared" ref="I30" si="7">H30/H$32</f>
        <v>1.2054794520547946E-2</v>
      </c>
      <c r="J30" s="73" t="s">
        <v>54</v>
      </c>
      <c r="K30" s="54"/>
      <c r="L30" s="12"/>
      <c r="M30" s="78"/>
      <c r="N30" s="78"/>
      <c r="O30" s="78"/>
      <c r="P30" s="78"/>
      <c r="Q30" s="78"/>
    </row>
    <row r="31" spans="1:17" ht="15" x14ac:dyDescent="0.25">
      <c r="A31" s="109" t="s">
        <v>127</v>
      </c>
      <c r="B31" s="64">
        <f>'Geographical overview'!E59</f>
        <v>3290</v>
      </c>
      <c r="C31" s="202">
        <f t="shared" si="0"/>
        <v>6.0091324200913239E-2</v>
      </c>
      <c r="D31" s="64">
        <f>'Geographical overview'!G59</f>
        <v>3290</v>
      </c>
      <c r="E31" s="202">
        <f t="shared" si="1"/>
        <v>6.0091324200913239E-2</v>
      </c>
      <c r="F31" s="64">
        <f>'Geographical overview'!I59</f>
        <v>3290</v>
      </c>
      <c r="G31" s="202">
        <f t="shared" ref="G31" si="8">F31/F$32</f>
        <v>6.0091324200913239E-2</v>
      </c>
      <c r="H31" s="64">
        <f>'Geographical overview'!K59</f>
        <v>3290</v>
      </c>
      <c r="I31" s="202">
        <f t="shared" ref="I31" si="9">H31/H$32</f>
        <v>6.0091324200913239E-2</v>
      </c>
      <c r="J31" s="73" t="s">
        <v>54</v>
      </c>
      <c r="K31" s="54"/>
      <c r="L31" s="12"/>
      <c r="M31" s="78"/>
      <c r="N31" s="78"/>
      <c r="O31" s="78"/>
      <c r="P31" s="78"/>
      <c r="Q31" s="78"/>
    </row>
    <row r="32" spans="1:17" ht="15.75" thickBot="1" x14ac:dyDescent="0.3">
      <c r="A32" s="147" t="s">
        <v>49</v>
      </c>
      <c r="B32" s="148">
        <f>SUM(B24:B31)</f>
        <v>54750</v>
      </c>
      <c r="C32" s="149">
        <f t="shared" si="0"/>
        <v>1</v>
      </c>
      <c r="D32" s="148">
        <f>SUM(D24:D31)</f>
        <v>54750</v>
      </c>
      <c r="E32" s="149">
        <f t="shared" si="1"/>
        <v>1</v>
      </c>
      <c r="F32" s="148">
        <f>SUM(F24:F31)</f>
        <v>54750</v>
      </c>
      <c r="G32" s="149">
        <f>F32/F$32</f>
        <v>1</v>
      </c>
      <c r="H32" s="148">
        <f>SUM(H24:H31)</f>
        <v>54750</v>
      </c>
      <c r="I32" s="149">
        <f>H32/H$32</f>
        <v>1</v>
      </c>
      <c r="J32" s="73"/>
      <c r="K32" s="54"/>
      <c r="L32" s="12"/>
      <c r="M32" s="81"/>
      <c r="N32" s="80"/>
      <c r="O32" s="80"/>
      <c r="P32" s="80"/>
      <c r="Q32" s="80"/>
    </row>
    <row r="33" spans="1:17" ht="15.75" thickTop="1" x14ac:dyDescent="0.25">
      <c r="A33" s="116"/>
      <c r="B33" s="136"/>
      <c r="C33" s="137"/>
      <c r="D33" s="136"/>
      <c r="E33" s="137"/>
      <c r="F33" s="136"/>
      <c r="G33" s="137"/>
      <c r="H33" s="136"/>
      <c r="I33" s="138"/>
      <c r="J33" s="79"/>
      <c r="K33" s="80"/>
      <c r="L33" s="80"/>
      <c r="M33" s="81"/>
      <c r="N33" s="80"/>
      <c r="O33" s="80"/>
      <c r="P33" s="80"/>
      <c r="Q33" s="80"/>
    </row>
    <row r="34" spans="1:17" s="45" customFormat="1" ht="15" x14ac:dyDescent="0.25">
      <c r="A34" s="223" t="s">
        <v>129</v>
      </c>
      <c r="B34" s="272" t="s">
        <v>33</v>
      </c>
      <c r="C34" s="273"/>
      <c r="D34" s="273"/>
      <c r="E34" s="273"/>
      <c r="F34" s="273"/>
      <c r="G34" s="273"/>
      <c r="H34" s="273"/>
      <c r="I34" s="273"/>
      <c r="J34" s="139"/>
      <c r="K34" s="80"/>
      <c r="L34" s="80"/>
      <c r="M34" s="81"/>
      <c r="N34" s="80"/>
      <c r="O34" s="80"/>
      <c r="P34" s="80"/>
      <c r="Q34" s="80"/>
    </row>
    <row r="35" spans="1:17" s="45" customFormat="1" ht="15" x14ac:dyDescent="0.25">
      <c r="A35" s="167"/>
      <c r="B35" s="274"/>
      <c r="C35" s="274"/>
      <c r="D35" s="274"/>
      <c r="E35" s="274"/>
      <c r="F35" s="274"/>
      <c r="G35" s="274"/>
      <c r="H35" s="274"/>
      <c r="I35" s="274"/>
      <c r="J35" s="139"/>
      <c r="K35" s="80"/>
      <c r="L35" s="80"/>
      <c r="M35" s="81"/>
      <c r="N35" s="80"/>
      <c r="O35" s="80"/>
      <c r="P35" s="80"/>
      <c r="Q35" s="80"/>
    </row>
    <row r="36" spans="1:17" s="45" customFormat="1" ht="15" x14ac:dyDescent="0.25">
      <c r="A36" s="110" t="s">
        <v>135</v>
      </c>
      <c r="B36" s="199">
        <v>2018</v>
      </c>
      <c r="C36" s="57" t="s">
        <v>0</v>
      </c>
      <c r="D36" s="75">
        <v>2019</v>
      </c>
      <c r="E36" s="57" t="s">
        <v>0</v>
      </c>
      <c r="F36" s="199">
        <v>2020</v>
      </c>
      <c r="G36" s="57" t="s">
        <v>0</v>
      </c>
      <c r="H36" s="199">
        <v>2021</v>
      </c>
      <c r="I36" s="83" t="s">
        <v>0</v>
      </c>
      <c r="J36" s="139"/>
      <c r="K36" s="80"/>
      <c r="L36" s="80"/>
      <c r="M36" s="81"/>
      <c r="N36" s="80"/>
      <c r="O36" s="80"/>
      <c r="P36" s="80"/>
      <c r="Q36" s="80"/>
    </row>
    <row r="37" spans="1:17" s="45" customFormat="1" ht="15" x14ac:dyDescent="0.25">
      <c r="A37" s="117" t="s">
        <v>110</v>
      </c>
      <c r="B37" s="85">
        <f>'Outcome overview'!E63</f>
        <v>10500</v>
      </c>
      <c r="C37" s="84">
        <f>B37/B47</f>
        <v>0.19178082191780821</v>
      </c>
      <c r="D37" s="85">
        <f>'Outcome overview'!G63</f>
        <v>10500</v>
      </c>
      <c r="E37" s="84">
        <f t="shared" ref="E37" si="10">D37/D47</f>
        <v>0.19178082191780821</v>
      </c>
      <c r="F37" s="85">
        <f>'Outcome overview'!I63</f>
        <v>10500</v>
      </c>
      <c r="G37" s="84">
        <f t="shared" ref="G37" si="11">F37/F47</f>
        <v>0.19178082191780821</v>
      </c>
      <c r="H37" s="85">
        <f>'Outcome overview'!K63</f>
        <v>10500</v>
      </c>
      <c r="I37" s="84">
        <f t="shared" ref="I37" si="12">H37/H47</f>
        <v>0.19178082191780821</v>
      </c>
      <c r="J37" s="201" t="s">
        <v>137</v>
      </c>
      <c r="K37" s="80"/>
      <c r="L37" s="80"/>
      <c r="M37" s="81"/>
      <c r="N37" s="80"/>
      <c r="O37" s="80"/>
      <c r="P37" s="80"/>
      <c r="Q37" s="80"/>
    </row>
    <row r="38" spans="1:17" s="45" customFormat="1" ht="15" x14ac:dyDescent="0.25">
      <c r="A38" s="210" t="s">
        <v>111</v>
      </c>
      <c r="B38" s="87">
        <f>'Outcome overview'!E64</f>
        <v>13250</v>
      </c>
      <c r="C38" s="86">
        <f>B38/B47</f>
        <v>0.24200913242009131</v>
      </c>
      <c r="D38" s="87">
        <f>'Outcome overview'!G64</f>
        <v>13250</v>
      </c>
      <c r="E38" s="86">
        <f t="shared" ref="E38" si="13">D38/D47</f>
        <v>0.24200913242009131</v>
      </c>
      <c r="F38" s="87">
        <f>'Outcome overview'!I64</f>
        <v>13250</v>
      </c>
      <c r="G38" s="86">
        <f t="shared" ref="G38" si="14">F38/F47</f>
        <v>0.24200913242009131</v>
      </c>
      <c r="H38" s="87">
        <f>'Outcome overview'!K64</f>
        <v>13250</v>
      </c>
      <c r="I38" s="86">
        <f t="shared" ref="I38" si="15">H38/H47</f>
        <v>0.24200913242009131</v>
      </c>
      <c r="J38" s="201" t="s">
        <v>137</v>
      </c>
      <c r="K38" s="80"/>
      <c r="L38" s="80"/>
      <c r="M38" s="81"/>
      <c r="N38" s="80"/>
      <c r="O38" s="80"/>
      <c r="P38" s="80"/>
      <c r="Q38" s="80"/>
    </row>
    <row r="39" spans="1:17" s="45" customFormat="1" ht="15" x14ac:dyDescent="0.25">
      <c r="A39" s="210" t="s">
        <v>112</v>
      </c>
      <c r="B39" s="87">
        <f>'Outcome overview'!E65</f>
        <v>5500</v>
      </c>
      <c r="C39" s="86">
        <f>B39/B47</f>
        <v>0.1004566210045662</v>
      </c>
      <c r="D39" s="87">
        <f>'Outcome overview'!G65</f>
        <v>5500</v>
      </c>
      <c r="E39" s="86">
        <f t="shared" ref="E39" si="16">D39/D47</f>
        <v>0.1004566210045662</v>
      </c>
      <c r="F39" s="87">
        <f>'Outcome overview'!I65</f>
        <v>5500</v>
      </c>
      <c r="G39" s="86">
        <f t="shared" ref="G39" si="17">F39/F47</f>
        <v>0.1004566210045662</v>
      </c>
      <c r="H39" s="87">
        <f>'Outcome overview'!K65</f>
        <v>5500</v>
      </c>
      <c r="I39" s="86">
        <f t="shared" ref="I39" si="18">H39/H47</f>
        <v>0.1004566210045662</v>
      </c>
      <c r="J39" s="201" t="s">
        <v>137</v>
      </c>
      <c r="K39" s="80"/>
      <c r="L39" s="80"/>
      <c r="M39" s="81"/>
      <c r="N39" s="80"/>
      <c r="O39" s="80"/>
      <c r="P39" s="80"/>
      <c r="Q39" s="80"/>
    </row>
    <row r="40" spans="1:17" s="45" customFormat="1" ht="15" x14ac:dyDescent="0.25">
      <c r="A40" s="210" t="s">
        <v>113</v>
      </c>
      <c r="B40" s="87">
        <f>'Outcome overview'!E66</f>
        <v>5350</v>
      </c>
      <c r="C40" s="86">
        <f>B40/B47</f>
        <v>9.7716894977168955E-2</v>
      </c>
      <c r="D40" s="87">
        <f>'Outcome overview'!G66</f>
        <v>5350</v>
      </c>
      <c r="E40" s="86">
        <f t="shared" ref="E40" si="19">D40/D47</f>
        <v>9.7716894977168955E-2</v>
      </c>
      <c r="F40" s="87">
        <f>'Outcome overview'!I66</f>
        <v>5350</v>
      </c>
      <c r="G40" s="86">
        <f t="shared" ref="G40" si="20">F40/F47</f>
        <v>9.7716894977168955E-2</v>
      </c>
      <c r="H40" s="87">
        <f>'Outcome overview'!K66</f>
        <v>5350</v>
      </c>
      <c r="I40" s="86">
        <f t="shared" ref="I40" si="21">H40/H47</f>
        <v>9.7716894977168955E-2</v>
      </c>
      <c r="J40" s="201" t="s">
        <v>137</v>
      </c>
      <c r="K40" s="80"/>
      <c r="L40" s="80"/>
      <c r="M40" s="81"/>
      <c r="N40" s="80"/>
      <c r="O40" s="80"/>
      <c r="P40" s="80"/>
      <c r="Q40" s="80"/>
    </row>
    <row r="41" spans="1:17" s="45" customFormat="1" ht="15" x14ac:dyDescent="0.25">
      <c r="A41" s="210" t="s">
        <v>114</v>
      </c>
      <c r="B41" s="87">
        <f>'Outcome overview'!E67</f>
        <v>6500</v>
      </c>
      <c r="C41" s="86">
        <f>B41/B47</f>
        <v>0.11872146118721461</v>
      </c>
      <c r="D41" s="87">
        <f>'Outcome overview'!G67</f>
        <v>6500</v>
      </c>
      <c r="E41" s="86">
        <f t="shared" ref="E41" si="22">D41/D47</f>
        <v>0.11872146118721461</v>
      </c>
      <c r="F41" s="87">
        <f>'Outcome overview'!I67</f>
        <v>6500</v>
      </c>
      <c r="G41" s="86">
        <f t="shared" ref="G41" si="23">F41/F47</f>
        <v>0.11872146118721461</v>
      </c>
      <c r="H41" s="87">
        <f>'Outcome overview'!K67</f>
        <v>6500</v>
      </c>
      <c r="I41" s="86">
        <f t="shared" ref="I41" si="24">H41/H47</f>
        <v>0.11872146118721461</v>
      </c>
      <c r="J41" s="201" t="s">
        <v>137</v>
      </c>
      <c r="K41" s="80"/>
      <c r="L41" s="80"/>
      <c r="M41" s="81"/>
      <c r="N41" s="80"/>
      <c r="O41" s="80"/>
      <c r="P41" s="80"/>
      <c r="Q41" s="80"/>
    </row>
    <row r="42" spans="1:17" s="45" customFormat="1" ht="15" x14ac:dyDescent="0.25">
      <c r="A42" s="210" t="s">
        <v>7</v>
      </c>
      <c r="B42" s="200">
        <f>B27</f>
        <v>1900</v>
      </c>
      <c r="C42" s="243">
        <f>B42/B47</f>
        <v>3.4703196347031964E-2</v>
      </c>
      <c r="D42" s="200">
        <f t="shared" ref="D42" si="25">D27</f>
        <v>1900</v>
      </c>
      <c r="E42" s="243">
        <f t="shared" ref="E42" si="26">D42/D47</f>
        <v>3.4703196347031964E-2</v>
      </c>
      <c r="F42" s="200">
        <f t="shared" ref="F42" si="27">F27</f>
        <v>1900</v>
      </c>
      <c r="G42" s="243">
        <f t="shared" ref="G42" si="28">F42/F47</f>
        <v>3.4703196347031964E-2</v>
      </c>
      <c r="H42" s="200">
        <f t="shared" ref="H42" si="29">H27</f>
        <v>1900</v>
      </c>
      <c r="I42" s="243">
        <f t="shared" ref="I42" si="30">H42/H47</f>
        <v>3.4703196347031964E-2</v>
      </c>
      <c r="J42" s="201" t="s">
        <v>54</v>
      </c>
      <c r="K42" s="80"/>
      <c r="L42" s="80"/>
      <c r="M42" s="81"/>
      <c r="N42" s="80"/>
      <c r="O42" s="80"/>
      <c r="P42" s="80"/>
      <c r="Q42" s="80"/>
    </row>
    <row r="43" spans="1:17" s="45" customFormat="1" ht="15" x14ac:dyDescent="0.25">
      <c r="A43" s="210" t="s">
        <v>121</v>
      </c>
      <c r="B43" s="200">
        <f>B28</f>
        <v>800</v>
      </c>
      <c r="C43" s="243">
        <f>B43/B47</f>
        <v>1.4611872146118721E-2</v>
      </c>
      <c r="D43" s="200">
        <f t="shared" ref="D43" si="31">D28</f>
        <v>800</v>
      </c>
      <c r="E43" s="243">
        <f t="shared" ref="E43" si="32">D43/D47</f>
        <v>1.4611872146118721E-2</v>
      </c>
      <c r="F43" s="200">
        <f t="shared" ref="F43" si="33">F28</f>
        <v>800</v>
      </c>
      <c r="G43" s="243">
        <f t="shared" ref="G43" si="34">F43/F47</f>
        <v>1.4611872146118721E-2</v>
      </c>
      <c r="H43" s="200">
        <f t="shared" ref="H43" si="35">H28</f>
        <v>800</v>
      </c>
      <c r="I43" s="243">
        <f t="shared" ref="I43" si="36">H43/H47</f>
        <v>1.4611872146118721E-2</v>
      </c>
      <c r="J43" s="201" t="s">
        <v>54</v>
      </c>
      <c r="K43" s="80"/>
      <c r="L43" s="80"/>
      <c r="M43" s="81"/>
      <c r="N43" s="80"/>
      <c r="O43" s="80"/>
      <c r="P43" s="80"/>
      <c r="Q43" s="80"/>
    </row>
    <row r="44" spans="1:17" s="45" customFormat="1" ht="15" x14ac:dyDescent="0.25">
      <c r="A44" s="210" t="s">
        <v>120</v>
      </c>
      <c r="B44" s="200">
        <f>B29</f>
        <v>7000</v>
      </c>
      <c r="C44" s="243">
        <f>B44/B47</f>
        <v>0.12785388127853881</v>
      </c>
      <c r="D44" s="200">
        <f t="shared" ref="D44" si="37">D29</f>
        <v>7000</v>
      </c>
      <c r="E44" s="243">
        <f t="shared" ref="E44" si="38">D44/D47</f>
        <v>0.12785388127853881</v>
      </c>
      <c r="F44" s="200">
        <f>F29</f>
        <v>7000</v>
      </c>
      <c r="G44" s="243">
        <f t="shared" ref="G44" si="39">F44/F47</f>
        <v>0.12785388127853881</v>
      </c>
      <c r="H44" s="200">
        <f t="shared" ref="H44" si="40">H29</f>
        <v>7000</v>
      </c>
      <c r="I44" s="243">
        <f t="shared" ref="I44" si="41">H44/H47</f>
        <v>0.12785388127853881</v>
      </c>
      <c r="J44" s="201" t="s">
        <v>54</v>
      </c>
      <c r="K44" s="80"/>
      <c r="L44" s="80"/>
      <c r="M44" s="81"/>
      <c r="N44" s="80"/>
      <c r="O44" s="80"/>
      <c r="P44" s="80"/>
      <c r="Q44" s="80"/>
    </row>
    <row r="45" spans="1:17" s="45" customFormat="1" ht="15" x14ac:dyDescent="0.25">
      <c r="A45" s="210" t="s">
        <v>6</v>
      </c>
      <c r="B45" s="200">
        <f>B30</f>
        <v>660</v>
      </c>
      <c r="C45" s="243">
        <f>B45/B47</f>
        <v>1.2054794520547946E-2</v>
      </c>
      <c r="D45" s="200">
        <f t="shared" ref="D45" si="42">D30</f>
        <v>660</v>
      </c>
      <c r="E45" s="243">
        <f t="shared" ref="E45" si="43">D45/D47</f>
        <v>1.2054794520547946E-2</v>
      </c>
      <c r="F45" s="200">
        <f t="shared" ref="F45" si="44">F30</f>
        <v>660</v>
      </c>
      <c r="G45" s="243">
        <f t="shared" ref="G45" si="45">F45/F47</f>
        <v>1.2054794520547946E-2</v>
      </c>
      <c r="H45" s="200">
        <f t="shared" ref="H45" si="46">H30</f>
        <v>660</v>
      </c>
      <c r="I45" s="243">
        <f t="shared" ref="I45" si="47">H45/H47</f>
        <v>1.2054794520547946E-2</v>
      </c>
      <c r="J45" s="201" t="s">
        <v>54</v>
      </c>
      <c r="K45" s="80"/>
      <c r="L45" s="80"/>
      <c r="M45" s="81"/>
      <c r="N45" s="80"/>
      <c r="O45" s="80"/>
      <c r="P45" s="80"/>
      <c r="Q45" s="80"/>
    </row>
    <row r="46" spans="1:17" s="45" customFormat="1" ht="15" x14ac:dyDescent="0.25">
      <c r="A46" s="210" t="s">
        <v>127</v>
      </c>
      <c r="B46" s="200">
        <f>B31</f>
        <v>3290</v>
      </c>
      <c r="C46" s="243">
        <f>B46/B47</f>
        <v>6.0091324200913239E-2</v>
      </c>
      <c r="D46" s="200">
        <f t="shared" ref="D46" si="48">D31</f>
        <v>3290</v>
      </c>
      <c r="E46" s="243">
        <f t="shared" ref="E46" si="49">D46/D47</f>
        <v>6.0091324200913239E-2</v>
      </c>
      <c r="F46" s="200">
        <f t="shared" ref="F46" si="50">F31</f>
        <v>3290</v>
      </c>
      <c r="G46" s="243">
        <f t="shared" ref="G46" si="51">F46/F47</f>
        <v>6.0091324200913239E-2</v>
      </c>
      <c r="H46" s="200">
        <f t="shared" ref="H46" si="52">H31</f>
        <v>3290</v>
      </c>
      <c r="I46" s="243">
        <f t="shared" ref="I46" si="53">H46/H47</f>
        <v>6.0091324200913239E-2</v>
      </c>
      <c r="J46" s="201" t="s">
        <v>54</v>
      </c>
      <c r="K46" s="80"/>
      <c r="L46" s="80"/>
      <c r="M46" s="81"/>
      <c r="N46" s="80"/>
      <c r="O46" s="80"/>
      <c r="P46" s="80"/>
      <c r="Q46" s="80"/>
    </row>
    <row r="47" spans="1:17" s="45" customFormat="1" ht="15.75" thickBot="1" x14ac:dyDescent="0.3">
      <c r="A47" s="220" t="s">
        <v>122</v>
      </c>
      <c r="B47" s="89">
        <f>SUM(B37:B46)</f>
        <v>54750</v>
      </c>
      <c r="C47" s="90"/>
      <c r="D47" s="89">
        <f t="shared" ref="D47" si="54">SUM(D37:D46)</f>
        <v>54750</v>
      </c>
      <c r="E47" s="90"/>
      <c r="F47" s="89">
        <f t="shared" ref="F47" si="55">SUM(F37:F46)</f>
        <v>54750</v>
      </c>
      <c r="G47" s="90"/>
      <c r="H47" s="89">
        <f t="shared" ref="H47" si="56">SUM(H37:H46)</f>
        <v>54750</v>
      </c>
      <c r="I47" s="89"/>
      <c r="J47" s="201"/>
      <c r="K47" s="80"/>
      <c r="L47" s="80"/>
      <c r="M47" s="81"/>
      <c r="N47" s="80"/>
      <c r="O47" s="80"/>
      <c r="P47" s="80"/>
      <c r="Q47" s="80"/>
    </row>
    <row r="48" spans="1:17" s="45" customFormat="1" ht="15.75" thickTop="1" x14ac:dyDescent="0.25">
      <c r="A48" s="58"/>
      <c r="B48" s="82"/>
      <c r="C48" s="74"/>
      <c r="D48" s="82"/>
      <c r="E48" s="74"/>
      <c r="F48" s="82"/>
      <c r="G48" s="74"/>
      <c r="H48" s="82"/>
      <c r="I48" s="70"/>
      <c r="J48" s="139"/>
      <c r="K48" s="80"/>
      <c r="L48" s="80"/>
      <c r="M48" s="81"/>
      <c r="N48" s="80"/>
      <c r="O48" s="80"/>
      <c r="P48" s="80"/>
      <c r="Q48" s="80"/>
    </row>
    <row r="49" spans="1:17" s="45" customFormat="1" ht="15" x14ac:dyDescent="0.25">
      <c r="A49" s="166" t="s">
        <v>136</v>
      </c>
      <c r="B49" s="272" t="s">
        <v>33</v>
      </c>
      <c r="C49" s="273"/>
      <c r="D49" s="273"/>
      <c r="E49" s="273"/>
      <c r="F49" s="273"/>
      <c r="G49" s="273"/>
      <c r="H49" s="273"/>
      <c r="I49" s="273"/>
      <c r="J49" s="139"/>
      <c r="K49" s="80"/>
      <c r="L49" s="80"/>
      <c r="M49" s="81"/>
      <c r="N49" s="80"/>
      <c r="O49" s="80"/>
      <c r="P49" s="80"/>
      <c r="Q49" s="80"/>
    </row>
    <row r="50" spans="1:17" ht="15" x14ac:dyDescent="0.25">
      <c r="A50" s="167"/>
      <c r="B50" s="274"/>
      <c r="C50" s="274"/>
      <c r="D50" s="274"/>
      <c r="E50" s="274"/>
      <c r="F50" s="274"/>
      <c r="G50" s="274"/>
      <c r="H50" s="274"/>
      <c r="I50" s="274"/>
      <c r="J50" s="55"/>
      <c r="K50" s="54"/>
      <c r="L50" s="54"/>
      <c r="M50" s="54"/>
      <c r="N50" s="54"/>
      <c r="O50" s="54"/>
      <c r="P50" s="54"/>
      <c r="Q50" s="54"/>
    </row>
    <row r="51" spans="1:17" ht="15" x14ac:dyDescent="0.25">
      <c r="A51" s="110" t="s">
        <v>60</v>
      </c>
      <c r="B51" s="61">
        <v>2018</v>
      </c>
      <c r="C51" s="57" t="s">
        <v>0</v>
      </c>
      <c r="D51" s="75">
        <v>2019</v>
      </c>
      <c r="E51" s="57" t="s">
        <v>0</v>
      </c>
      <c r="F51" s="61">
        <v>2020</v>
      </c>
      <c r="G51" s="57" t="s">
        <v>0</v>
      </c>
      <c r="H51" s="61">
        <v>2021</v>
      </c>
      <c r="I51" s="83" t="s">
        <v>0</v>
      </c>
      <c r="J51" s="76"/>
      <c r="K51" s="54"/>
      <c r="L51" s="12"/>
      <c r="M51" s="12"/>
      <c r="N51" s="12"/>
      <c r="O51" s="12"/>
      <c r="P51" s="12"/>
      <c r="Q51" s="12"/>
    </row>
    <row r="52" spans="1:17" ht="15" x14ac:dyDescent="0.25">
      <c r="A52" s="117" t="s">
        <v>61</v>
      </c>
      <c r="B52" s="85">
        <f>'Geographical overview'!E22</f>
        <v>36000</v>
      </c>
      <c r="C52" s="84">
        <f>B52/B60</f>
        <v>0.65753424657534243</v>
      </c>
      <c r="D52" s="85">
        <f>'Geographical overview'!G22</f>
        <v>36000</v>
      </c>
      <c r="E52" s="84">
        <f>D52/D60</f>
        <v>0.65753424657534243</v>
      </c>
      <c r="F52" s="85">
        <f>'Geographical overview'!I22</f>
        <v>36000</v>
      </c>
      <c r="G52" s="84">
        <f>F52/F60</f>
        <v>0.65753424657534243</v>
      </c>
      <c r="H52" s="85">
        <f>'Geographical overview'!K22</f>
        <v>36000</v>
      </c>
      <c r="I52" s="84">
        <f>H52/H60</f>
        <v>0.65753424657534243</v>
      </c>
      <c r="J52" s="73" t="s">
        <v>54</v>
      </c>
      <c r="K52" s="54"/>
      <c r="L52" s="12"/>
      <c r="M52" s="12"/>
      <c r="N52" s="12"/>
      <c r="O52" s="12"/>
      <c r="P52" s="12"/>
      <c r="Q52" s="12"/>
    </row>
    <row r="53" spans="1:17" ht="15" x14ac:dyDescent="0.25">
      <c r="A53" s="109" t="s">
        <v>62</v>
      </c>
      <c r="B53" s="87">
        <f>'Geographical overview'!E38</f>
        <v>3600</v>
      </c>
      <c r="C53" s="86">
        <f>B53/B60</f>
        <v>6.575342465753424E-2</v>
      </c>
      <c r="D53" s="87">
        <f>'Geographical overview'!G38</f>
        <v>3600</v>
      </c>
      <c r="E53" s="86">
        <f>D53/D60</f>
        <v>6.575342465753424E-2</v>
      </c>
      <c r="F53" s="87">
        <f>'Geographical overview'!I38</f>
        <v>3600</v>
      </c>
      <c r="G53" s="86">
        <f>F53/F60</f>
        <v>6.575342465753424E-2</v>
      </c>
      <c r="H53" s="87">
        <f>'Geographical overview'!K38</f>
        <v>3600</v>
      </c>
      <c r="I53" s="86">
        <f>H53/H60</f>
        <v>6.575342465753424E-2</v>
      </c>
      <c r="J53" s="73" t="s">
        <v>54</v>
      </c>
      <c r="K53" s="88"/>
      <c r="L53" s="12"/>
      <c r="M53" s="12"/>
      <c r="N53" s="12"/>
      <c r="O53" s="12"/>
      <c r="P53" s="12"/>
      <c r="Q53" s="12"/>
    </row>
    <row r="54" spans="1:17" ht="15" x14ac:dyDescent="0.25">
      <c r="A54" s="109" t="s">
        <v>76</v>
      </c>
      <c r="B54" s="87">
        <f>'Geographical overview'!E45</f>
        <v>1500</v>
      </c>
      <c r="C54" s="86">
        <f>B54/B60</f>
        <v>2.7397260273972601E-2</v>
      </c>
      <c r="D54" s="87">
        <f>'Geographical overview'!G45</f>
        <v>1500</v>
      </c>
      <c r="E54" s="86">
        <f>D54/D60</f>
        <v>2.7397260273972601E-2</v>
      </c>
      <c r="F54" s="87">
        <f>'Geographical overview'!I45</f>
        <v>1500</v>
      </c>
      <c r="G54" s="86">
        <f>F54/F60</f>
        <v>2.7397260273972601E-2</v>
      </c>
      <c r="H54" s="87">
        <f>'Geographical overview'!K45</f>
        <v>1500</v>
      </c>
      <c r="I54" s="86">
        <f>H54/H60</f>
        <v>2.7397260273972601E-2</v>
      </c>
      <c r="J54" s="73" t="s">
        <v>54</v>
      </c>
      <c r="K54" s="54"/>
      <c r="L54" s="12"/>
      <c r="M54" s="12"/>
      <c r="N54" s="12"/>
      <c r="O54" s="12"/>
      <c r="P54" s="12"/>
      <c r="Q54" s="12"/>
    </row>
    <row r="55" spans="1:17" s="45" customFormat="1" ht="15" x14ac:dyDescent="0.25">
      <c r="A55" s="109" t="s">
        <v>7</v>
      </c>
      <c r="B55" s="64">
        <f>B27</f>
        <v>1900</v>
      </c>
      <c r="C55" s="77">
        <f>B55/B60</f>
        <v>3.4703196347031964E-2</v>
      </c>
      <c r="D55" s="200">
        <f t="shared" ref="D55" si="57">D27</f>
        <v>1900</v>
      </c>
      <c r="E55" s="202">
        <f>D55/D60</f>
        <v>3.4703196347031964E-2</v>
      </c>
      <c r="F55" s="200">
        <f t="shared" ref="F55" si="58">F27</f>
        <v>1900</v>
      </c>
      <c r="G55" s="202">
        <f>F55/F60</f>
        <v>3.4703196347031964E-2</v>
      </c>
      <c r="H55" s="200">
        <f t="shared" ref="H55" si="59">H27</f>
        <v>1900</v>
      </c>
      <c r="I55" s="202">
        <f>H55/H60</f>
        <v>3.4703196347031964E-2</v>
      </c>
      <c r="J55" s="73" t="s">
        <v>54</v>
      </c>
      <c r="K55" s="54"/>
      <c r="L55" s="12"/>
      <c r="M55" s="12"/>
      <c r="N55" s="12"/>
      <c r="O55" s="12"/>
      <c r="P55" s="12"/>
      <c r="Q55" s="12"/>
    </row>
    <row r="56" spans="1:17" s="45" customFormat="1" ht="15" x14ac:dyDescent="0.25">
      <c r="A56" s="210" t="s">
        <v>121</v>
      </c>
      <c r="B56" s="200">
        <f>B28</f>
        <v>800</v>
      </c>
      <c r="C56" s="202">
        <f>B56/B60</f>
        <v>1.4611872146118721E-2</v>
      </c>
      <c r="D56" s="200">
        <f t="shared" ref="D56" si="60">D28</f>
        <v>800</v>
      </c>
      <c r="E56" s="202">
        <f>D56/D60</f>
        <v>1.4611872146118721E-2</v>
      </c>
      <c r="F56" s="200">
        <f t="shared" ref="F56" si="61">F28</f>
        <v>800</v>
      </c>
      <c r="G56" s="202">
        <f>F56/F60</f>
        <v>1.4611872146118721E-2</v>
      </c>
      <c r="H56" s="200">
        <f t="shared" ref="H56" si="62">H28</f>
        <v>800</v>
      </c>
      <c r="I56" s="202">
        <f>H56/H60</f>
        <v>1.4611872146118721E-2</v>
      </c>
      <c r="J56" s="201" t="s">
        <v>54</v>
      </c>
      <c r="K56" s="198"/>
      <c r="L56" s="12"/>
      <c r="M56" s="12"/>
      <c r="N56" s="12"/>
      <c r="O56" s="12"/>
      <c r="P56" s="12"/>
      <c r="Q56" s="12"/>
    </row>
    <row r="57" spans="1:17" s="45" customFormat="1" ht="15" x14ac:dyDescent="0.25">
      <c r="A57" s="109" t="s">
        <v>120</v>
      </c>
      <c r="B57" s="64">
        <f>B29</f>
        <v>7000</v>
      </c>
      <c r="C57" s="77">
        <f>B57/B60</f>
        <v>0.12785388127853881</v>
      </c>
      <c r="D57" s="200">
        <f t="shared" ref="D57" si="63">D29</f>
        <v>7000</v>
      </c>
      <c r="E57" s="202">
        <f>D57/D60</f>
        <v>0.12785388127853881</v>
      </c>
      <c r="F57" s="200">
        <f t="shared" ref="F57" si="64">F29</f>
        <v>7000</v>
      </c>
      <c r="G57" s="202">
        <f>F57/F60</f>
        <v>0.12785388127853881</v>
      </c>
      <c r="H57" s="200">
        <f t="shared" ref="H57" si="65">H29</f>
        <v>7000</v>
      </c>
      <c r="I57" s="202">
        <f>H57/H60</f>
        <v>0.12785388127853881</v>
      </c>
      <c r="J57" s="201" t="s">
        <v>54</v>
      </c>
      <c r="K57" s="54"/>
      <c r="L57" s="12"/>
      <c r="M57" s="12"/>
      <c r="N57" s="12"/>
      <c r="O57" s="12"/>
      <c r="P57" s="12"/>
      <c r="Q57" s="12"/>
    </row>
    <row r="58" spans="1:17" s="45" customFormat="1" ht="15" x14ac:dyDescent="0.25">
      <c r="A58" s="210" t="s">
        <v>6</v>
      </c>
      <c r="B58" s="200">
        <f>B30</f>
        <v>660</v>
      </c>
      <c r="C58" s="202">
        <f>B58/B60</f>
        <v>1.2054794520547946E-2</v>
      </c>
      <c r="D58" s="200">
        <f t="shared" ref="D58" si="66">D30</f>
        <v>660</v>
      </c>
      <c r="E58" s="202">
        <f t="shared" ref="E58" si="67">D58/D60</f>
        <v>1.2054794520547946E-2</v>
      </c>
      <c r="F58" s="200">
        <f t="shared" ref="F58" si="68">F30</f>
        <v>660</v>
      </c>
      <c r="G58" s="202">
        <f t="shared" ref="G58" si="69">F58/F60</f>
        <v>1.2054794520547946E-2</v>
      </c>
      <c r="H58" s="200">
        <f t="shared" ref="H58" si="70">H30</f>
        <v>660</v>
      </c>
      <c r="I58" s="202">
        <f t="shared" ref="I58" si="71">H58/H60</f>
        <v>1.2054794520547946E-2</v>
      </c>
      <c r="J58" s="201" t="s">
        <v>54</v>
      </c>
      <c r="K58" s="198"/>
      <c r="L58" s="12"/>
      <c r="M58" s="12"/>
      <c r="N58" s="12"/>
      <c r="O58" s="12"/>
      <c r="P58" s="12"/>
      <c r="Q58" s="12"/>
    </row>
    <row r="59" spans="1:17" s="45" customFormat="1" ht="15" x14ac:dyDescent="0.25">
      <c r="A59" s="210" t="s">
        <v>127</v>
      </c>
      <c r="B59" s="200">
        <f>B31</f>
        <v>3290</v>
      </c>
      <c r="C59" s="202">
        <f>B59/B60</f>
        <v>6.0091324200913239E-2</v>
      </c>
      <c r="D59" s="200">
        <f t="shared" ref="D59" si="72">D31</f>
        <v>3290</v>
      </c>
      <c r="E59" s="202">
        <f t="shared" ref="E59" si="73">D59/D60</f>
        <v>6.0091324200913239E-2</v>
      </c>
      <c r="F59" s="200">
        <f t="shared" ref="F59" si="74">F31</f>
        <v>3290</v>
      </c>
      <c r="G59" s="202">
        <f t="shared" ref="G59" si="75">F59/F60</f>
        <v>6.0091324200913239E-2</v>
      </c>
      <c r="H59" s="200">
        <f t="shared" ref="H59" si="76">H31</f>
        <v>3290</v>
      </c>
      <c r="I59" s="202">
        <f t="shared" ref="I59" si="77">H59/H60</f>
        <v>6.0091324200913239E-2</v>
      </c>
      <c r="J59" s="201" t="s">
        <v>54</v>
      </c>
      <c r="K59" s="198"/>
      <c r="L59" s="12"/>
      <c r="M59" s="12"/>
      <c r="N59" s="12"/>
      <c r="O59" s="12"/>
      <c r="P59" s="12"/>
      <c r="Q59" s="12"/>
    </row>
    <row r="60" spans="1:17" ht="15.75" thickBot="1" x14ac:dyDescent="0.3">
      <c r="A60" s="118" t="s">
        <v>122</v>
      </c>
      <c r="B60" s="89">
        <f>SUM(B52:B59)</f>
        <v>54750</v>
      </c>
      <c r="C60" s="90"/>
      <c r="D60" s="89">
        <f t="shared" ref="D60" si="78">SUM(D52:D59)</f>
        <v>54750</v>
      </c>
      <c r="E60" s="90"/>
      <c r="F60" s="89">
        <f t="shared" ref="F60" si="79">SUM(F52:F59)</f>
        <v>54750</v>
      </c>
      <c r="G60" s="90"/>
      <c r="H60" s="89">
        <f t="shared" ref="H60" si="80">SUM(H52:H59)</f>
        <v>54750</v>
      </c>
      <c r="I60" s="90"/>
      <c r="J60" s="91"/>
      <c r="K60" s="92"/>
      <c r="L60" s="12"/>
      <c r="M60" s="12"/>
      <c r="N60" s="12"/>
      <c r="O60" s="12"/>
      <c r="P60" s="12"/>
      <c r="Q60" s="12"/>
    </row>
    <row r="61" spans="1:17" ht="15.75" thickTop="1" x14ac:dyDescent="0.25">
      <c r="A61" s="116"/>
      <c r="B61" s="58"/>
      <c r="C61" s="57"/>
      <c r="D61" s="58"/>
      <c r="E61" s="56"/>
      <c r="F61" s="58"/>
      <c r="G61" s="56"/>
      <c r="H61" s="58"/>
      <c r="I61" s="59"/>
      <c r="J61" s="54"/>
      <c r="K61" s="54"/>
      <c r="L61" s="12"/>
      <c r="M61" s="12"/>
      <c r="N61" s="12"/>
      <c r="O61" s="12"/>
      <c r="P61" s="12"/>
      <c r="Q61" s="12"/>
    </row>
    <row r="62" spans="1:17" s="45" customFormat="1" ht="15" x14ac:dyDescent="0.25">
      <c r="A62" s="223" t="s">
        <v>139</v>
      </c>
      <c r="B62" s="272"/>
      <c r="C62" s="272"/>
      <c r="D62" s="272"/>
      <c r="E62" s="272"/>
      <c r="F62" s="272"/>
      <c r="G62" s="272"/>
      <c r="H62" s="272"/>
      <c r="I62" s="272"/>
      <c r="J62" s="54"/>
      <c r="K62" s="54"/>
      <c r="L62" s="12"/>
      <c r="M62" s="12"/>
      <c r="N62" s="12"/>
      <c r="O62" s="12"/>
      <c r="P62" s="12"/>
      <c r="Q62" s="12"/>
    </row>
    <row r="63" spans="1:17" s="45" customFormat="1" ht="15" x14ac:dyDescent="0.25">
      <c r="A63" s="167"/>
      <c r="B63" s="276"/>
      <c r="C63" s="276"/>
      <c r="D63" s="276"/>
      <c r="E63" s="276"/>
      <c r="F63" s="276"/>
      <c r="G63" s="276"/>
      <c r="H63" s="276"/>
      <c r="I63" s="276"/>
      <c r="J63" s="54"/>
      <c r="K63" s="54"/>
      <c r="L63" s="12"/>
      <c r="M63" s="12"/>
      <c r="N63" s="12"/>
      <c r="O63" s="12"/>
      <c r="P63" s="12"/>
      <c r="Q63" s="12"/>
    </row>
    <row r="64" spans="1:17" s="45" customFormat="1" ht="15" x14ac:dyDescent="0.25">
      <c r="A64" s="244" t="s">
        <v>128</v>
      </c>
      <c r="B64" s="199">
        <v>2018</v>
      </c>
      <c r="C64" s="135"/>
      <c r="D64" s="225">
        <v>2019</v>
      </c>
      <c r="E64" s="135"/>
      <c r="F64" s="199">
        <v>2020</v>
      </c>
      <c r="G64" s="135"/>
      <c r="H64" s="199">
        <v>2021</v>
      </c>
      <c r="I64" s="245"/>
      <c r="J64" s="54"/>
      <c r="K64" s="54"/>
      <c r="L64" s="12"/>
      <c r="M64" s="12"/>
      <c r="N64" s="12"/>
      <c r="O64" s="12"/>
      <c r="P64" s="12"/>
      <c r="Q64" s="12"/>
    </row>
    <row r="65" spans="1:17" ht="15" x14ac:dyDescent="0.25">
      <c r="A65" s="6" t="s">
        <v>141</v>
      </c>
      <c r="B65" s="150">
        <f>B9/((SUM(B37:B42)+B44-B9))</f>
        <v>6.9518716577540107E-2</v>
      </c>
      <c r="C65" s="151"/>
      <c r="D65" s="150">
        <f t="shared" ref="D65" si="81">D9/((SUM(D37:D42)+D44-D9))</f>
        <v>6.9518716577540107E-2</v>
      </c>
      <c r="E65" s="151"/>
      <c r="F65" s="150">
        <f t="shared" ref="F65" si="82">F9/((SUM(F37:F42)+F44-F9))</f>
        <v>6.9518716577540107E-2</v>
      </c>
      <c r="G65" s="151"/>
      <c r="H65" s="150">
        <f t="shared" ref="H65" si="83">H9/((SUM(H37:H42)+H44-H9))</f>
        <v>6.9518716577540107E-2</v>
      </c>
      <c r="J65" s="126" t="s">
        <v>80</v>
      </c>
      <c r="K65" s="54"/>
      <c r="L65" s="12"/>
      <c r="M65" s="12"/>
      <c r="N65" s="12"/>
      <c r="O65" s="12"/>
      <c r="P65" s="12"/>
      <c r="Q65" s="12"/>
    </row>
    <row r="66" spans="1:17" s="45" customFormat="1" ht="30" x14ac:dyDescent="0.25">
      <c r="A66" s="6" t="s">
        <v>142</v>
      </c>
      <c r="B66" s="150">
        <f>B11/((SUM(B37:B42)+B44-B9))</f>
        <v>0.27807486631016043</v>
      </c>
      <c r="C66" s="151"/>
      <c r="D66" s="150">
        <f t="shared" ref="D66" si="84">D11/((SUM(D37:D42)+D44-D9))</f>
        <v>0.27807486631016043</v>
      </c>
      <c r="E66" s="151"/>
      <c r="F66" s="150">
        <f t="shared" ref="F66" si="85">F11/((SUM(F37:F42)+F44-F9))</f>
        <v>0.27807486631016043</v>
      </c>
      <c r="G66" s="151"/>
      <c r="H66" s="150">
        <f t="shared" ref="H66" si="86">H11/((SUM(H37:H42)+H44-H9))</f>
        <v>0.27807486631016043</v>
      </c>
      <c r="J66" s="126" t="s">
        <v>80</v>
      </c>
      <c r="K66" s="54"/>
      <c r="L66" s="12"/>
      <c r="M66" s="12"/>
      <c r="N66" s="12"/>
      <c r="O66" s="12"/>
      <c r="P66" s="12"/>
      <c r="Q66" s="12"/>
    </row>
    <row r="67" spans="1:17" ht="30" x14ac:dyDescent="0.25">
      <c r="A67" s="6" t="s">
        <v>143</v>
      </c>
      <c r="B67" s="150">
        <f>B43/((SUM(B37:B42)+B44-B9))</f>
        <v>1.7112299465240642E-2</v>
      </c>
      <c r="C67" s="151"/>
      <c r="D67" s="150">
        <f t="shared" ref="D67" si="87">D43/((SUM(D37:D42)+D44-D9))</f>
        <v>1.7112299465240642E-2</v>
      </c>
      <c r="E67" s="151"/>
      <c r="F67" s="150">
        <f t="shared" ref="F67" si="88">F43/((SUM(F37:F42)+F44-F9))</f>
        <v>1.7112299465240642E-2</v>
      </c>
      <c r="G67" s="151"/>
      <c r="H67" s="150">
        <f t="shared" ref="H67" si="89">H43/((SUM(H37:H42)+H44-H9))</f>
        <v>1.7112299465240642E-2</v>
      </c>
      <c r="I67" s="45"/>
      <c r="J67" s="126" t="s">
        <v>80</v>
      </c>
      <c r="K67" s="54"/>
      <c r="L67" s="12"/>
      <c r="M67" s="12"/>
      <c r="N67" s="12"/>
      <c r="O67" s="12"/>
      <c r="P67" s="12"/>
      <c r="Q67" s="12"/>
    </row>
    <row r="68" spans="1:17" ht="15" customHeight="1" x14ac:dyDescent="0.25">
      <c r="A68" s="6" t="s">
        <v>90</v>
      </c>
      <c r="B68" s="150">
        <f>B55/'Geographical overview'!E65</f>
        <v>3.6893203883495145E-2</v>
      </c>
      <c r="C68" s="151"/>
      <c r="D68" s="150">
        <f>D55/'Geographical overview'!G65</f>
        <v>3.6893203883495145E-2</v>
      </c>
      <c r="E68" s="151"/>
      <c r="F68" s="150">
        <f>F55/'Geographical overview'!I65</f>
        <v>3.6893203883495145E-2</v>
      </c>
      <c r="G68" s="151"/>
      <c r="H68" s="150">
        <f>H55/'Geographical overview'!K65</f>
        <v>3.6893203883495145E-2</v>
      </c>
      <c r="I68" s="45"/>
      <c r="J68" s="126" t="s">
        <v>80</v>
      </c>
      <c r="K68" s="54"/>
      <c r="L68" s="12"/>
      <c r="M68" s="12"/>
      <c r="N68" s="12"/>
      <c r="O68" s="12"/>
      <c r="P68" s="12"/>
      <c r="Q68" s="12"/>
    </row>
    <row r="69" spans="1:17" ht="15" x14ac:dyDescent="0.25">
      <c r="A69" s="6" t="s">
        <v>147</v>
      </c>
      <c r="B69" s="150">
        <f>B31/('Geographical overview'!E65-B31)</f>
        <v>6.8243103090645088E-2</v>
      </c>
      <c r="C69" s="151"/>
      <c r="D69" s="150">
        <f>D31/('Geographical overview'!G65-D31)</f>
        <v>6.8243103090645088E-2</v>
      </c>
      <c r="E69" s="151"/>
      <c r="F69" s="150">
        <f>F31/('Geographical overview'!I65-F31)</f>
        <v>6.8243103090645088E-2</v>
      </c>
      <c r="G69" s="151"/>
      <c r="H69" s="150">
        <f>H31/('Geographical overview'!K65-H31)</f>
        <v>6.8243103090645088E-2</v>
      </c>
      <c r="J69" s="126" t="s">
        <v>80</v>
      </c>
      <c r="K69" s="12"/>
      <c r="L69" s="12"/>
      <c r="M69" s="12"/>
      <c r="N69" s="12"/>
      <c r="O69" s="12"/>
      <c r="P69" s="12"/>
      <c r="Q69" s="12"/>
    </row>
    <row r="70" spans="1:17" ht="30" x14ac:dyDescent="0.25">
      <c r="A70" s="261" t="s">
        <v>20</v>
      </c>
      <c r="B70" s="262">
        <f>'Geographical overview'!E22/('Geographical overview'!E22+'Geographical overview'!E38)</f>
        <v>0.90909090909090906</v>
      </c>
      <c r="C70" s="263"/>
      <c r="D70" s="262">
        <f>'Geographical overview'!G22/('Geographical overview'!G22+'Geographical overview'!G38)</f>
        <v>0.90909090909090906</v>
      </c>
      <c r="E70" s="263"/>
      <c r="F70" s="262">
        <f>'Geographical overview'!I22/('Geographical overview'!I22+'Geographical overview'!I38)</f>
        <v>0.90909090909090906</v>
      </c>
      <c r="G70" s="263"/>
      <c r="H70" s="262">
        <f>'Geographical overview'!K22/('Geographical overview'!K22+'Geographical overview'!K38)</f>
        <v>0.90909090909090906</v>
      </c>
      <c r="I70" s="264"/>
      <c r="J70" s="126" t="s">
        <v>80</v>
      </c>
      <c r="K70" s="12"/>
      <c r="L70" s="12"/>
      <c r="M70" s="12"/>
      <c r="N70" s="12"/>
      <c r="O70" s="12"/>
      <c r="P70" s="12"/>
      <c r="Q70" s="12"/>
    </row>
    <row r="71" spans="1:17" ht="7.5" customHeight="1" x14ac:dyDescent="0.25">
      <c r="A71" s="58"/>
      <c r="B71" s="55"/>
      <c r="C71" s="57"/>
      <c r="D71" s="58"/>
      <c r="E71" s="56"/>
      <c r="F71" s="58"/>
      <c r="G71" s="56"/>
      <c r="H71" s="58"/>
      <c r="I71" s="59"/>
      <c r="J71" s="12"/>
      <c r="K71" s="12"/>
      <c r="L71" s="12"/>
      <c r="M71" s="12"/>
      <c r="N71" s="12"/>
      <c r="O71" s="12"/>
      <c r="P71" s="12"/>
      <c r="Q71" s="12"/>
    </row>
    <row r="72" spans="1:17" ht="15" x14ac:dyDescent="0.25">
      <c r="A72" s="271" t="s">
        <v>146</v>
      </c>
      <c r="B72" s="55"/>
      <c r="C72" s="57"/>
      <c r="D72" s="58"/>
      <c r="E72" s="56"/>
      <c r="F72" s="58"/>
      <c r="G72" s="56"/>
      <c r="H72" s="58"/>
      <c r="I72" s="59"/>
      <c r="J72" s="12"/>
      <c r="K72" s="12"/>
      <c r="L72" s="12"/>
      <c r="M72" s="12"/>
      <c r="N72" s="12"/>
      <c r="O72" s="12"/>
      <c r="P72" s="12"/>
      <c r="Q72" s="12"/>
    </row>
    <row r="73" spans="1:17" ht="15" x14ac:dyDescent="0.25">
      <c r="A73" s="58"/>
      <c r="B73" s="55"/>
      <c r="C73" s="57"/>
      <c r="D73" s="58"/>
      <c r="E73" s="56"/>
      <c r="F73" s="58"/>
      <c r="G73" s="56"/>
      <c r="H73" s="58"/>
      <c r="I73" s="59"/>
      <c r="J73" s="12"/>
      <c r="K73" s="12"/>
      <c r="L73" s="12"/>
      <c r="M73" s="12"/>
      <c r="N73" s="12"/>
      <c r="O73" s="12"/>
      <c r="P73" s="12"/>
      <c r="Q73" s="12"/>
    </row>
    <row r="74" spans="1:17" ht="15" x14ac:dyDescent="0.25">
      <c r="A74" s="58"/>
      <c r="B74" s="55"/>
      <c r="C74" s="57"/>
      <c r="D74" s="58"/>
      <c r="E74" s="56"/>
      <c r="F74" s="58"/>
      <c r="G74" s="56"/>
      <c r="H74" s="58"/>
      <c r="I74" s="59"/>
      <c r="J74" s="12"/>
      <c r="K74" s="12"/>
      <c r="L74" s="12"/>
      <c r="M74" s="12"/>
      <c r="N74" s="12"/>
      <c r="O74" s="12"/>
      <c r="P74" s="12"/>
      <c r="Q74" s="12"/>
    </row>
    <row r="75" spans="1:17" ht="15" x14ac:dyDescent="0.25">
      <c r="A75" s="58"/>
      <c r="B75" s="55"/>
      <c r="C75" s="57"/>
      <c r="D75" s="58"/>
      <c r="E75" s="56"/>
      <c r="F75" s="58"/>
      <c r="G75" s="56"/>
      <c r="H75" s="58"/>
      <c r="I75" s="59"/>
      <c r="J75" s="12"/>
      <c r="K75" s="12"/>
      <c r="L75" s="12"/>
      <c r="M75" s="12"/>
      <c r="N75" s="12"/>
      <c r="O75" s="12"/>
      <c r="P75" s="12"/>
      <c r="Q75" s="12"/>
    </row>
    <row r="76" spans="1:17" ht="15" x14ac:dyDescent="0.25">
      <c r="A76" s="58"/>
      <c r="B76" s="55"/>
      <c r="C76" s="57"/>
      <c r="D76" s="58"/>
      <c r="E76" s="56"/>
      <c r="F76" s="58"/>
      <c r="G76" s="56"/>
      <c r="H76" s="58"/>
      <c r="I76" s="59"/>
      <c r="J76" s="12"/>
      <c r="K76" s="12"/>
      <c r="L76" s="12"/>
      <c r="M76" s="12"/>
      <c r="N76" s="12"/>
      <c r="O76" s="12"/>
      <c r="P76" s="12"/>
      <c r="Q76" s="12"/>
    </row>
    <row r="77" spans="1:17" ht="15" x14ac:dyDescent="0.25">
      <c r="A77" s="58"/>
      <c r="B77" s="55"/>
      <c r="C77" s="57"/>
      <c r="D77" s="58"/>
      <c r="E77" s="56"/>
      <c r="F77" s="58"/>
      <c r="G77" s="56"/>
      <c r="H77" s="58"/>
      <c r="I77" s="59"/>
      <c r="J77" s="12"/>
      <c r="K77" s="12"/>
      <c r="L77" s="12"/>
      <c r="M77" s="12"/>
      <c r="N77" s="12"/>
      <c r="O77" s="12"/>
      <c r="P77" s="12"/>
      <c r="Q77" s="12"/>
    </row>
    <row r="78" spans="1:17" ht="15" x14ac:dyDescent="0.25">
      <c r="A78" s="58"/>
      <c r="B78" s="55"/>
      <c r="C78" s="57"/>
      <c r="D78" s="58"/>
      <c r="E78" s="56"/>
      <c r="F78" s="58"/>
      <c r="G78" s="56"/>
      <c r="H78" s="58"/>
      <c r="I78" s="59"/>
      <c r="J78" s="12"/>
      <c r="K78" s="12"/>
      <c r="L78" s="12"/>
      <c r="M78" s="12"/>
      <c r="N78" s="12"/>
      <c r="O78" s="12"/>
      <c r="P78" s="12"/>
      <c r="Q78" s="12"/>
    </row>
    <row r="79" spans="1:17" ht="15" x14ac:dyDescent="0.25">
      <c r="A79" s="58"/>
      <c r="B79" s="55"/>
      <c r="C79" s="57"/>
      <c r="D79" s="58"/>
      <c r="E79" s="56"/>
      <c r="F79" s="58"/>
      <c r="G79" s="56"/>
      <c r="H79" s="58"/>
      <c r="I79" s="59"/>
      <c r="J79" s="12"/>
      <c r="K79" s="12"/>
      <c r="L79" s="12"/>
      <c r="M79" s="12"/>
      <c r="N79" s="12"/>
      <c r="O79" s="12"/>
      <c r="P79" s="12"/>
      <c r="Q79" s="12"/>
    </row>
    <row r="80" spans="1:17" ht="15" x14ac:dyDescent="0.25">
      <c r="A80" s="58"/>
      <c r="B80" s="55"/>
      <c r="C80" s="57"/>
      <c r="D80" s="58"/>
      <c r="E80" s="56"/>
      <c r="F80" s="58"/>
      <c r="G80" s="56"/>
      <c r="H80" s="58"/>
      <c r="I80" s="59"/>
      <c r="J80" s="12"/>
      <c r="K80" s="12"/>
      <c r="L80" s="12"/>
      <c r="M80" s="12"/>
      <c r="N80" s="12"/>
      <c r="O80" s="12"/>
      <c r="P80" s="12"/>
      <c r="Q80" s="12"/>
    </row>
    <row r="81" spans="1:17" ht="15" x14ac:dyDescent="0.25">
      <c r="A81" s="58"/>
      <c r="B81" s="55"/>
      <c r="C81" s="57"/>
      <c r="D81" s="58"/>
      <c r="E81" s="56"/>
      <c r="F81" s="58"/>
      <c r="G81" s="56"/>
      <c r="H81" s="58"/>
      <c r="I81" s="59"/>
      <c r="J81" s="12"/>
      <c r="K81" s="12"/>
      <c r="L81" s="12"/>
      <c r="M81" s="12"/>
      <c r="N81" s="12"/>
      <c r="O81" s="12"/>
      <c r="P81" s="12"/>
      <c r="Q81" s="12"/>
    </row>
    <row r="82" spans="1:17" ht="15" x14ac:dyDescent="0.25">
      <c r="A82" s="58"/>
      <c r="B82" s="55"/>
      <c r="C82" s="57"/>
      <c r="D82" s="58"/>
      <c r="E82" s="56"/>
      <c r="F82" s="58"/>
      <c r="G82" s="56"/>
      <c r="H82" s="58"/>
      <c r="I82" s="59"/>
      <c r="J82" s="12"/>
      <c r="K82" s="12"/>
      <c r="L82" s="12"/>
      <c r="M82" s="12"/>
      <c r="N82" s="12"/>
      <c r="O82" s="12"/>
      <c r="P82" s="12"/>
      <c r="Q82" s="12"/>
    </row>
    <row r="83" spans="1:17" ht="15" x14ac:dyDescent="0.25">
      <c r="A83" s="54"/>
      <c r="B83" s="76"/>
      <c r="C83" s="93"/>
      <c r="D83" s="12"/>
      <c r="E83" s="12"/>
      <c r="F83" s="12"/>
      <c r="G83" s="12"/>
      <c r="H83" s="12"/>
      <c r="I83" s="12"/>
      <c r="J83" s="12"/>
      <c r="K83" s="12"/>
      <c r="L83" s="12"/>
      <c r="M83" s="12"/>
      <c r="N83" s="12"/>
      <c r="O83" s="12"/>
      <c r="P83" s="12"/>
      <c r="Q83" s="12"/>
    </row>
    <row r="84" spans="1:17" ht="15" x14ac:dyDescent="0.25">
      <c r="A84" s="76"/>
      <c r="B84" s="76"/>
      <c r="C84" s="93"/>
      <c r="D84" s="12"/>
      <c r="E84" s="12"/>
      <c r="F84" s="12"/>
      <c r="G84" s="12"/>
      <c r="H84" s="12"/>
      <c r="I84" s="12"/>
      <c r="J84" s="12"/>
      <c r="K84" s="12"/>
      <c r="L84" s="12"/>
      <c r="M84" s="12"/>
      <c r="N84" s="12"/>
      <c r="O84" s="12"/>
      <c r="P84" s="12"/>
      <c r="Q84" s="12"/>
    </row>
    <row r="85" spans="1:17" ht="15" x14ac:dyDescent="0.25">
      <c r="A85" s="76"/>
      <c r="B85" s="76"/>
      <c r="C85" s="93"/>
      <c r="D85" s="12"/>
      <c r="E85" s="12"/>
      <c r="F85" s="12"/>
      <c r="G85" s="12"/>
      <c r="H85" s="12"/>
      <c r="I85" s="12"/>
      <c r="J85" s="12"/>
      <c r="K85" s="12"/>
      <c r="L85" s="12"/>
      <c r="M85" s="12"/>
      <c r="N85" s="12"/>
      <c r="O85" s="12"/>
      <c r="P85" s="12"/>
      <c r="Q85" s="12"/>
    </row>
    <row r="86" spans="1:17" ht="15" x14ac:dyDescent="0.25">
      <c r="A86" s="76"/>
      <c r="B86" s="76"/>
      <c r="C86" s="93"/>
      <c r="D86" s="12"/>
      <c r="E86" s="12"/>
      <c r="F86" s="12"/>
      <c r="G86" s="12"/>
      <c r="H86" s="12"/>
      <c r="I86" s="12"/>
      <c r="J86" s="12"/>
      <c r="K86" s="12"/>
      <c r="L86" s="12"/>
      <c r="M86" s="12"/>
      <c r="N86" s="12"/>
      <c r="O86" s="12"/>
      <c r="P86" s="12"/>
      <c r="Q86" s="12"/>
    </row>
    <row r="87" spans="1:17" ht="15" x14ac:dyDescent="0.25">
      <c r="A87" s="76"/>
      <c r="B87" s="76"/>
      <c r="C87" s="93"/>
      <c r="D87" s="12"/>
      <c r="E87" s="12"/>
      <c r="F87" s="12"/>
      <c r="G87" s="12"/>
      <c r="H87" s="12"/>
      <c r="I87" s="12"/>
      <c r="J87" s="12"/>
      <c r="K87" s="12"/>
      <c r="L87" s="12"/>
      <c r="M87" s="12"/>
      <c r="N87" s="12"/>
      <c r="O87" s="12"/>
      <c r="P87" s="12"/>
      <c r="Q87" s="12"/>
    </row>
    <row r="88" spans="1:17" ht="15" x14ac:dyDescent="0.25">
      <c r="A88" s="76"/>
      <c r="B88" s="76"/>
      <c r="C88" s="93"/>
      <c r="D88" s="12"/>
      <c r="E88" s="12"/>
      <c r="F88" s="12"/>
      <c r="G88" s="12"/>
      <c r="H88" s="12"/>
      <c r="I88" s="12"/>
      <c r="J88" s="12"/>
      <c r="K88" s="12"/>
      <c r="L88" s="12"/>
      <c r="M88" s="12"/>
      <c r="N88" s="12"/>
      <c r="O88" s="12"/>
      <c r="P88" s="12"/>
      <c r="Q88" s="12"/>
    </row>
    <row r="89" spans="1:17" ht="15" x14ac:dyDescent="0.25">
      <c r="A89" s="76"/>
      <c r="B89" s="76"/>
      <c r="C89" s="93"/>
      <c r="D89" s="12"/>
      <c r="E89" s="12"/>
      <c r="F89" s="12"/>
      <c r="G89" s="12"/>
      <c r="H89" s="12"/>
      <c r="I89" s="12"/>
      <c r="J89" s="12"/>
      <c r="K89" s="12"/>
      <c r="L89" s="12"/>
      <c r="M89" s="12"/>
      <c r="N89" s="12"/>
      <c r="O89" s="12"/>
      <c r="P89" s="12"/>
      <c r="Q89" s="12"/>
    </row>
    <row r="90" spans="1:17" ht="15" x14ac:dyDescent="0.25">
      <c r="A90" s="76"/>
      <c r="B90" s="76"/>
      <c r="C90" s="93"/>
      <c r="D90" s="12"/>
      <c r="E90" s="12"/>
      <c r="F90" s="12"/>
      <c r="G90" s="12"/>
      <c r="H90" s="12"/>
      <c r="I90" s="12"/>
      <c r="J90" s="12"/>
      <c r="K90" s="12"/>
      <c r="L90" s="12"/>
      <c r="M90" s="12"/>
      <c r="N90" s="12"/>
      <c r="O90" s="12"/>
      <c r="P90" s="12"/>
      <c r="Q90" s="12"/>
    </row>
  </sheetData>
  <mergeCells count="4">
    <mergeCell ref="B49:I50"/>
    <mergeCell ref="B6:I6"/>
    <mergeCell ref="B34:I35"/>
    <mergeCell ref="B62:I63"/>
  </mergeCells>
  <pageMargins left="0.7" right="0.7" top="0.75" bottom="0.75" header="0.3" footer="0.3"/>
  <pageSetup paperSize="9" scale="56" orientation="portrait" r:id="rId1"/>
  <headerFooter>
    <oddHeader>&amp;C&amp;"Garamond,Fed"&amp;14&amp;K00-032Strategic partnership budget for [INSERT ORGANISATION] 2018 - 2021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7"/>
  <sheetViews>
    <sheetView showGridLines="0" showZeros="0" showWhiteSpace="0" zoomScale="90" zoomScaleNormal="100" zoomScaleSheetLayoutView="100" zoomScalePageLayoutView="75" workbookViewId="0">
      <pane ySplit="7" topLeftCell="A32" activePane="bottomLeft" state="frozen"/>
      <selection pane="bottomLeft" activeCell="C60" sqref="C60"/>
    </sheetView>
  </sheetViews>
  <sheetFormatPr defaultColWidth="9.140625" defaultRowHeight="12.75" x14ac:dyDescent="0.2"/>
  <cols>
    <col min="1" max="1" width="6" style="1" customWidth="1"/>
    <col min="2" max="2" width="4" style="1" customWidth="1"/>
    <col min="3" max="3" width="6.28515625" style="1" customWidth="1"/>
    <col min="4" max="4" width="51.7109375" style="1" customWidth="1"/>
    <col min="5" max="5" width="14.140625" style="5" customWidth="1"/>
    <col min="6" max="6" width="5.7109375" style="1" customWidth="1"/>
    <col min="7" max="7" width="10.42578125" style="5" bestFit="1" customWidth="1"/>
    <col min="8" max="8" width="4.7109375" style="1" customWidth="1"/>
    <col min="9" max="9" width="10.42578125" style="5" bestFit="1" customWidth="1"/>
    <col min="10" max="10" width="4.7109375" style="1" customWidth="1"/>
    <col min="11" max="11" width="10.42578125" style="5" bestFit="1" customWidth="1"/>
    <col min="12" max="12" width="4.7109375" style="1" customWidth="1"/>
    <col min="13" max="13" width="8" style="1" bestFit="1" customWidth="1"/>
    <col min="14" max="14" width="4.5703125" style="1" bestFit="1" customWidth="1"/>
    <col min="15" max="15" width="8" style="1" bestFit="1" customWidth="1"/>
    <col min="16" max="16" width="4.5703125" style="1" bestFit="1" customWidth="1"/>
    <col min="17" max="17" width="8" style="1" bestFit="1" customWidth="1"/>
    <col min="18" max="18" width="4.5703125" style="1" bestFit="1" customWidth="1"/>
    <col min="19" max="19" width="8" style="1" bestFit="1" customWidth="1"/>
    <col min="20" max="20" width="5.28515625" style="1" customWidth="1"/>
    <col min="21" max="16384" width="9.140625" style="1"/>
  </cols>
  <sheetData>
    <row r="1" spans="1:13" ht="19.5" x14ac:dyDescent="0.3">
      <c r="A1" s="153" t="s">
        <v>148</v>
      </c>
      <c r="B1" s="14"/>
      <c r="C1" s="15"/>
      <c r="D1" s="15"/>
      <c r="E1" s="16"/>
      <c r="F1" s="15"/>
      <c r="G1" s="16"/>
    </row>
    <row r="2" spans="1:13" ht="19.5" x14ac:dyDescent="0.3">
      <c r="A2" s="153" t="s">
        <v>10</v>
      </c>
      <c r="B2" s="10"/>
      <c r="D2" s="3"/>
    </row>
    <row r="3" spans="1:13" s="3" customFormat="1" ht="15" x14ac:dyDescent="0.25">
      <c r="A3" s="23" t="s">
        <v>32</v>
      </c>
      <c r="B3" s="17"/>
      <c r="C3" s="8"/>
      <c r="E3" s="242"/>
      <c r="F3" s="1"/>
      <c r="G3" s="5"/>
      <c r="H3" s="1"/>
      <c r="I3" s="5"/>
      <c r="J3" s="1"/>
      <c r="K3" s="5"/>
      <c r="L3" s="1"/>
    </row>
    <row r="4" spans="1:13" s="3" customFormat="1" ht="15" x14ac:dyDescent="0.25">
      <c r="A4" s="1"/>
      <c r="B4" s="8"/>
      <c r="C4" s="8"/>
      <c r="E4" s="5"/>
      <c r="F4" s="1"/>
      <c r="G4" s="5"/>
      <c r="H4" s="1"/>
      <c r="I4" s="5"/>
      <c r="J4" s="1"/>
      <c r="K4" s="5"/>
      <c r="L4" s="1"/>
    </row>
    <row r="5" spans="1:13" s="3" customFormat="1" ht="15" x14ac:dyDescent="0.25">
      <c r="A5" s="101"/>
      <c r="B5" s="102"/>
      <c r="C5" s="102"/>
      <c r="D5" s="102"/>
      <c r="E5" s="277" t="s">
        <v>11</v>
      </c>
      <c r="F5" s="277"/>
      <c r="G5" s="277"/>
      <c r="H5" s="277"/>
      <c r="I5" s="277"/>
      <c r="J5" s="277"/>
      <c r="K5" s="277"/>
      <c r="L5" s="277"/>
    </row>
    <row r="6" spans="1:13" s="3" customFormat="1" ht="15" x14ac:dyDescent="0.25">
      <c r="A6" s="100"/>
      <c r="B6" s="103"/>
      <c r="C6" s="103"/>
      <c r="D6" s="103"/>
      <c r="E6" s="104"/>
      <c r="F6" s="105"/>
      <c r="G6" s="104"/>
      <c r="H6" s="105"/>
      <c r="I6" s="104"/>
      <c r="J6" s="105"/>
      <c r="K6" s="104"/>
      <c r="L6" s="105"/>
    </row>
    <row r="7" spans="1:13" s="3" customFormat="1" ht="15" x14ac:dyDescent="0.25">
      <c r="A7" s="278" t="s">
        <v>130</v>
      </c>
      <c r="B7" s="279"/>
      <c r="C7" s="279"/>
      <c r="D7" s="279"/>
      <c r="E7" s="168">
        <v>2018</v>
      </c>
      <c r="F7" s="169" t="s">
        <v>0</v>
      </c>
      <c r="G7" s="168">
        <v>2019</v>
      </c>
      <c r="H7" s="169" t="s">
        <v>0</v>
      </c>
      <c r="I7" s="168">
        <v>2020</v>
      </c>
      <c r="J7" s="169" t="s">
        <v>0</v>
      </c>
      <c r="K7" s="168">
        <f>I7+1</f>
        <v>2021</v>
      </c>
      <c r="L7" s="169" t="s">
        <v>0</v>
      </c>
    </row>
    <row r="8" spans="1:13" s="3" customFormat="1" ht="15" x14ac:dyDescent="0.25">
      <c r="A8" s="239"/>
      <c r="B8" s="240"/>
      <c r="C8" s="240"/>
      <c r="D8" s="240"/>
      <c r="E8" s="168"/>
      <c r="F8" s="169"/>
      <c r="G8" s="168"/>
      <c r="H8" s="169"/>
      <c r="I8" s="168"/>
      <c r="J8" s="169"/>
      <c r="K8" s="168"/>
      <c r="L8" s="169"/>
      <c r="M8" s="18"/>
    </row>
    <row r="9" spans="1:13" s="3" customFormat="1" ht="15" x14ac:dyDescent="0.25">
      <c r="A9" s="25"/>
      <c r="B9" s="46" t="s">
        <v>56</v>
      </c>
      <c r="C9" s="46"/>
      <c r="G9" s="151"/>
      <c r="H9" s="151"/>
      <c r="I9" s="151"/>
      <c r="J9" s="151"/>
      <c r="K9" s="151"/>
      <c r="L9" s="151"/>
      <c r="M9" s="18"/>
    </row>
    <row r="10" spans="1:13" s="19" customFormat="1" ht="15" x14ac:dyDescent="0.25">
      <c r="A10" s="26"/>
      <c r="C10" s="27" t="s">
        <v>9</v>
      </c>
      <c r="D10" s="27"/>
      <c r="E10" s="28">
        <f>SUM(E11:E15)</f>
        <v>6000</v>
      </c>
      <c r="F10" s="29">
        <f>E10/E28</f>
        <v>0.16666666666666666</v>
      </c>
      <c r="G10" s="28">
        <f>SUM(G11:G15)</f>
        <v>6000</v>
      </c>
      <c r="H10" s="29">
        <f>G10/G28</f>
        <v>0.16666666666666666</v>
      </c>
      <c r="I10" s="28">
        <f>SUM(I11:I15)</f>
        <v>6000</v>
      </c>
      <c r="J10" s="29">
        <f>I10/I28</f>
        <v>0.16666666666666666</v>
      </c>
      <c r="K10" s="28">
        <f>SUM(K11:K15)</f>
        <v>6000</v>
      </c>
      <c r="L10" s="29">
        <f>K10/K28</f>
        <v>0.16666666666666666</v>
      </c>
    </row>
    <row r="11" spans="1:13" s="3" customFormat="1" ht="15" x14ac:dyDescent="0.25">
      <c r="A11" s="18"/>
      <c r="C11" s="30"/>
      <c r="D11" s="30" t="s">
        <v>110</v>
      </c>
      <c r="E11" s="249">
        <v>1000</v>
      </c>
      <c r="F11" s="4"/>
      <c r="G11" s="249">
        <v>1000</v>
      </c>
      <c r="H11" s="4"/>
      <c r="I11" s="249">
        <v>1000</v>
      </c>
      <c r="J11" s="4"/>
      <c r="K11" s="249">
        <v>1000</v>
      </c>
      <c r="L11" s="4"/>
      <c r="M11" s="201" t="s">
        <v>79</v>
      </c>
    </row>
    <row r="12" spans="1:13" s="3" customFormat="1" ht="15" x14ac:dyDescent="0.25">
      <c r="A12" s="18"/>
      <c r="C12" s="30"/>
      <c r="D12" s="30" t="s">
        <v>111</v>
      </c>
      <c r="E12" s="249">
        <v>2000</v>
      </c>
      <c r="F12" s="4"/>
      <c r="G12" s="249">
        <v>2000</v>
      </c>
      <c r="H12" s="4"/>
      <c r="I12" s="249">
        <v>2000</v>
      </c>
      <c r="J12" s="4"/>
      <c r="K12" s="249">
        <v>2000</v>
      </c>
      <c r="L12" s="4"/>
      <c r="M12" s="201" t="s">
        <v>79</v>
      </c>
    </row>
    <row r="13" spans="1:13" s="3" customFormat="1" ht="15" x14ac:dyDescent="0.25">
      <c r="A13" s="18"/>
      <c r="C13" s="30"/>
      <c r="D13" s="30" t="s">
        <v>112</v>
      </c>
      <c r="E13" s="249">
        <v>1000</v>
      </c>
      <c r="F13" s="4"/>
      <c r="G13" s="249">
        <v>1000</v>
      </c>
      <c r="H13" s="4"/>
      <c r="I13" s="249">
        <v>1000</v>
      </c>
      <c r="J13" s="4"/>
      <c r="K13" s="249">
        <v>1000</v>
      </c>
      <c r="L13" s="4"/>
      <c r="M13" s="201" t="s">
        <v>79</v>
      </c>
    </row>
    <row r="14" spans="1:13" s="3" customFormat="1" ht="15" x14ac:dyDescent="0.25">
      <c r="A14" s="18"/>
      <c r="C14" s="30"/>
      <c r="D14" s="30" t="s">
        <v>113</v>
      </c>
      <c r="E14" s="249">
        <v>1000</v>
      </c>
      <c r="F14" s="4"/>
      <c r="G14" s="249">
        <v>1000</v>
      </c>
      <c r="H14" s="4"/>
      <c r="I14" s="249">
        <v>1000</v>
      </c>
      <c r="J14" s="4"/>
      <c r="K14" s="249">
        <v>1000</v>
      </c>
      <c r="L14" s="4"/>
      <c r="M14" s="201" t="s">
        <v>79</v>
      </c>
    </row>
    <row r="15" spans="1:13" s="3" customFormat="1" ht="15" x14ac:dyDescent="0.25">
      <c r="A15" s="18"/>
      <c r="C15" s="30"/>
      <c r="D15" s="30" t="s">
        <v>114</v>
      </c>
      <c r="E15" s="250">
        <v>1000</v>
      </c>
      <c r="F15" s="32"/>
      <c r="G15" s="250">
        <v>1000</v>
      </c>
      <c r="H15" s="32"/>
      <c r="I15" s="250">
        <v>1000</v>
      </c>
      <c r="J15" s="32"/>
      <c r="K15" s="250">
        <v>1000</v>
      </c>
      <c r="L15" s="32"/>
      <c r="M15" s="201" t="s">
        <v>79</v>
      </c>
    </row>
    <row r="16" spans="1:13" s="19" customFormat="1" ht="15" x14ac:dyDescent="0.25">
      <c r="A16" s="26"/>
      <c r="C16" s="27" t="s">
        <v>1</v>
      </c>
      <c r="D16" s="27"/>
      <c r="E16" s="28">
        <f>SUM(E17:E21)</f>
        <v>15000</v>
      </c>
      <c r="F16" s="29">
        <f>E16/E28</f>
        <v>0.41666666666666669</v>
      </c>
      <c r="G16" s="28">
        <f>SUM(G17:G21)</f>
        <v>15000</v>
      </c>
      <c r="H16" s="29">
        <f>G16/G28</f>
        <v>0.41666666666666669</v>
      </c>
      <c r="I16" s="28">
        <f>SUM(I17:I21)</f>
        <v>15000</v>
      </c>
      <c r="J16" s="29">
        <f>I16/I28</f>
        <v>0.41666666666666669</v>
      </c>
      <c r="K16" s="28">
        <f>SUM(K17:K21)</f>
        <v>15000</v>
      </c>
      <c r="L16" s="29">
        <f>K16/K28</f>
        <v>0.41666666666666669</v>
      </c>
    </row>
    <row r="17" spans="1:13" s="3" customFormat="1" ht="15" x14ac:dyDescent="0.25">
      <c r="A17" s="18"/>
      <c r="C17" s="30"/>
      <c r="D17" s="30" t="s">
        <v>110</v>
      </c>
      <c r="E17" s="249">
        <v>4000</v>
      </c>
      <c r="F17" s="4"/>
      <c r="G17" s="249">
        <v>4000</v>
      </c>
      <c r="H17" s="4"/>
      <c r="I17" s="249">
        <v>4000</v>
      </c>
      <c r="J17" s="4"/>
      <c r="K17" s="249">
        <v>4000</v>
      </c>
      <c r="L17" s="4"/>
      <c r="M17" s="201" t="s">
        <v>79</v>
      </c>
    </row>
    <row r="18" spans="1:13" s="3" customFormat="1" ht="15" x14ac:dyDescent="0.25">
      <c r="A18" s="18"/>
      <c r="C18" s="30"/>
      <c r="D18" s="30" t="s">
        <v>111</v>
      </c>
      <c r="E18" s="249">
        <v>5000</v>
      </c>
      <c r="F18" s="4"/>
      <c r="G18" s="249">
        <v>5000</v>
      </c>
      <c r="H18" s="4"/>
      <c r="I18" s="249">
        <v>5000</v>
      </c>
      <c r="J18" s="4"/>
      <c r="K18" s="249">
        <v>5000</v>
      </c>
      <c r="L18" s="4"/>
      <c r="M18" s="201" t="s">
        <v>79</v>
      </c>
    </row>
    <row r="19" spans="1:13" s="3" customFormat="1" ht="15" x14ac:dyDescent="0.25">
      <c r="A19" s="18"/>
      <c r="C19" s="30"/>
      <c r="D19" s="30" t="s">
        <v>112</v>
      </c>
      <c r="E19" s="249">
        <v>2000</v>
      </c>
      <c r="F19" s="4"/>
      <c r="G19" s="249">
        <v>2000</v>
      </c>
      <c r="H19" s="4"/>
      <c r="I19" s="249">
        <v>2000</v>
      </c>
      <c r="J19" s="4"/>
      <c r="K19" s="249">
        <v>2000</v>
      </c>
      <c r="L19" s="4"/>
      <c r="M19" s="201" t="s">
        <v>79</v>
      </c>
    </row>
    <row r="20" spans="1:13" s="3" customFormat="1" ht="15" x14ac:dyDescent="0.25">
      <c r="A20" s="18"/>
      <c r="C20" s="30"/>
      <c r="D20" s="30" t="s">
        <v>113</v>
      </c>
      <c r="E20" s="249">
        <v>2000</v>
      </c>
      <c r="F20" s="4"/>
      <c r="G20" s="249">
        <v>2000</v>
      </c>
      <c r="H20" s="4"/>
      <c r="I20" s="249">
        <v>2000</v>
      </c>
      <c r="J20" s="4"/>
      <c r="K20" s="249">
        <v>2000</v>
      </c>
      <c r="L20" s="4"/>
      <c r="M20" s="201" t="s">
        <v>79</v>
      </c>
    </row>
    <row r="21" spans="1:13" s="3" customFormat="1" ht="15" x14ac:dyDescent="0.25">
      <c r="A21" s="18"/>
      <c r="C21" s="30"/>
      <c r="D21" s="30" t="s">
        <v>114</v>
      </c>
      <c r="E21" s="250">
        <v>2000</v>
      </c>
      <c r="F21" s="32"/>
      <c r="G21" s="250">
        <v>2000</v>
      </c>
      <c r="H21" s="32"/>
      <c r="I21" s="250">
        <v>2000</v>
      </c>
      <c r="J21" s="32"/>
      <c r="K21" s="250">
        <v>2000</v>
      </c>
      <c r="L21" s="32"/>
      <c r="M21" s="201" t="s">
        <v>79</v>
      </c>
    </row>
    <row r="22" spans="1:13" s="19" customFormat="1" ht="15" x14ac:dyDescent="0.25">
      <c r="A22" s="26"/>
      <c r="C22" s="27" t="s">
        <v>2</v>
      </c>
      <c r="D22" s="27"/>
      <c r="E22" s="28">
        <f>SUM(E23:E27)</f>
        <v>15000</v>
      </c>
      <c r="F22" s="29">
        <f>E22/E28</f>
        <v>0.41666666666666669</v>
      </c>
      <c r="G22" s="28">
        <f>SUM(G23:G27)</f>
        <v>15000</v>
      </c>
      <c r="H22" s="29">
        <f>G22/G28</f>
        <v>0.41666666666666669</v>
      </c>
      <c r="I22" s="28">
        <f>SUM(I23:I27)</f>
        <v>15000</v>
      </c>
      <c r="J22" s="29">
        <f>I22/I28</f>
        <v>0.41666666666666669</v>
      </c>
      <c r="K22" s="28">
        <f>SUM(K23:K27)</f>
        <v>15000</v>
      </c>
      <c r="L22" s="29">
        <f>K22/K28</f>
        <v>0.41666666666666669</v>
      </c>
    </row>
    <row r="23" spans="1:13" s="3" customFormat="1" ht="15" x14ac:dyDescent="0.25">
      <c r="A23" s="18"/>
      <c r="C23" s="30"/>
      <c r="D23" s="30" t="s">
        <v>110</v>
      </c>
      <c r="E23" s="249">
        <v>4000</v>
      </c>
      <c r="F23" s="4"/>
      <c r="G23" s="249">
        <v>4000</v>
      </c>
      <c r="H23" s="4"/>
      <c r="I23" s="249">
        <v>4000</v>
      </c>
      <c r="J23" s="4"/>
      <c r="K23" s="249">
        <v>4000</v>
      </c>
      <c r="L23" s="4"/>
      <c r="M23" s="201" t="s">
        <v>79</v>
      </c>
    </row>
    <row r="24" spans="1:13" s="3" customFormat="1" ht="15" x14ac:dyDescent="0.25">
      <c r="A24" s="18"/>
      <c r="C24" s="30"/>
      <c r="D24" s="30" t="s">
        <v>111</v>
      </c>
      <c r="E24" s="249">
        <v>5000</v>
      </c>
      <c r="F24" s="4"/>
      <c r="G24" s="249">
        <v>5000</v>
      </c>
      <c r="H24" s="4"/>
      <c r="I24" s="249">
        <v>5000</v>
      </c>
      <c r="J24" s="4"/>
      <c r="K24" s="249">
        <v>5000</v>
      </c>
      <c r="L24" s="4"/>
      <c r="M24" s="201" t="s">
        <v>79</v>
      </c>
    </row>
    <row r="25" spans="1:13" s="3" customFormat="1" ht="15" x14ac:dyDescent="0.25">
      <c r="A25" s="18"/>
      <c r="C25" s="30"/>
      <c r="D25" s="30" t="s">
        <v>112</v>
      </c>
      <c r="E25" s="249">
        <v>2000</v>
      </c>
      <c r="F25" s="4"/>
      <c r="G25" s="249">
        <v>2000</v>
      </c>
      <c r="H25" s="4"/>
      <c r="I25" s="249">
        <v>2000</v>
      </c>
      <c r="J25" s="4"/>
      <c r="K25" s="249">
        <v>2000</v>
      </c>
      <c r="L25" s="4"/>
      <c r="M25" s="201" t="s">
        <v>79</v>
      </c>
    </row>
    <row r="26" spans="1:13" s="3" customFormat="1" ht="15" x14ac:dyDescent="0.25">
      <c r="A26" s="18"/>
      <c r="C26" s="30"/>
      <c r="D26" s="30" t="s">
        <v>113</v>
      </c>
      <c r="E26" s="249">
        <v>2000</v>
      </c>
      <c r="F26" s="4"/>
      <c r="G26" s="249">
        <v>2000</v>
      </c>
      <c r="H26" s="4"/>
      <c r="I26" s="249">
        <v>2000</v>
      </c>
      <c r="J26" s="4"/>
      <c r="K26" s="249">
        <v>2000</v>
      </c>
      <c r="L26" s="4"/>
      <c r="M26" s="201" t="s">
        <v>79</v>
      </c>
    </row>
    <row r="27" spans="1:13" s="3" customFormat="1" ht="15" x14ac:dyDescent="0.25">
      <c r="A27" s="18"/>
      <c r="C27" s="30"/>
      <c r="D27" s="30" t="s">
        <v>114</v>
      </c>
      <c r="E27" s="250">
        <v>2000</v>
      </c>
      <c r="F27" s="32"/>
      <c r="G27" s="250">
        <v>2000</v>
      </c>
      <c r="H27" s="32"/>
      <c r="I27" s="250">
        <v>2000</v>
      </c>
      <c r="J27" s="32"/>
      <c r="K27" s="250">
        <v>2000</v>
      </c>
      <c r="L27" s="32"/>
      <c r="M27" s="201" t="s">
        <v>79</v>
      </c>
    </row>
    <row r="28" spans="1:13" s="20" customFormat="1" ht="15.75" thickBot="1" x14ac:dyDescent="0.3">
      <c r="A28" s="33"/>
      <c r="B28" s="46" t="s">
        <v>19</v>
      </c>
      <c r="E28" s="157">
        <f>E10+E16+E22</f>
        <v>36000</v>
      </c>
      <c r="F28" s="156">
        <f>E28/E28</f>
        <v>1</v>
      </c>
      <c r="G28" s="157">
        <f>G10+G16+G22</f>
        <v>36000</v>
      </c>
      <c r="H28" s="156"/>
      <c r="I28" s="157">
        <f>I10+I16+I22</f>
        <v>36000</v>
      </c>
      <c r="J28" s="156"/>
      <c r="K28" s="157">
        <f>K10+K16+K22</f>
        <v>36000</v>
      </c>
      <c r="L28" s="156"/>
    </row>
    <row r="29" spans="1:13" s="3" customFormat="1" ht="15.75" thickTop="1" x14ac:dyDescent="0.25">
      <c r="A29" s="18"/>
      <c r="E29" s="34"/>
      <c r="F29" s="4"/>
      <c r="G29" s="34"/>
      <c r="H29" s="4"/>
      <c r="I29" s="34"/>
      <c r="J29" s="4"/>
      <c r="K29" s="34"/>
      <c r="L29" s="4"/>
    </row>
    <row r="30" spans="1:13" s="3" customFormat="1" ht="15" x14ac:dyDescent="0.25">
      <c r="A30" s="18"/>
      <c r="B30" s="46" t="s">
        <v>18</v>
      </c>
      <c r="E30" s="34"/>
      <c r="F30" s="4"/>
      <c r="G30" s="34"/>
      <c r="H30" s="4"/>
      <c r="I30" s="34"/>
      <c r="J30" s="4"/>
      <c r="K30" s="34"/>
      <c r="L30" s="4"/>
    </row>
    <row r="31" spans="1:13" s="3" customFormat="1" ht="15" x14ac:dyDescent="0.25">
      <c r="A31" s="25"/>
      <c r="B31" s="46" t="s">
        <v>16</v>
      </c>
      <c r="C31" s="46"/>
      <c r="E31" s="24"/>
      <c r="F31" s="4"/>
      <c r="G31" s="24"/>
      <c r="H31" s="4"/>
      <c r="I31" s="24"/>
      <c r="J31" s="4"/>
      <c r="K31" s="24"/>
      <c r="L31" s="4"/>
    </row>
    <row r="32" spans="1:13" s="19" customFormat="1" ht="15" x14ac:dyDescent="0.25">
      <c r="A32" s="26"/>
      <c r="C32" s="27" t="s">
        <v>8</v>
      </c>
      <c r="D32" s="27"/>
      <c r="E32" s="28">
        <f>SUM(E33:E37)</f>
        <v>600</v>
      </c>
      <c r="F32" s="29">
        <f>E32/E50</f>
        <v>0.16666666666666666</v>
      </c>
      <c r="G32" s="28">
        <f>SUM(G33:G37)</f>
        <v>600</v>
      </c>
      <c r="H32" s="29">
        <f>G32/G50</f>
        <v>0.16666666666666666</v>
      </c>
      <c r="I32" s="28">
        <f>SUM(I33:I37)</f>
        <v>600</v>
      </c>
      <c r="J32" s="29">
        <f>I32/I50</f>
        <v>0.16666666666666666</v>
      </c>
      <c r="K32" s="28">
        <f>SUM(K33:K37)</f>
        <v>600</v>
      </c>
      <c r="L32" s="29">
        <f>K32/K50</f>
        <v>0.16666666666666666</v>
      </c>
    </row>
    <row r="33" spans="1:13" s="3" customFormat="1" ht="15" x14ac:dyDescent="0.25">
      <c r="A33" s="18"/>
      <c r="C33" s="30"/>
      <c r="D33" s="30" t="s">
        <v>110</v>
      </c>
      <c r="E33" s="249">
        <v>100</v>
      </c>
      <c r="F33" s="4"/>
      <c r="G33" s="249">
        <v>100</v>
      </c>
      <c r="H33" s="4"/>
      <c r="I33" s="249">
        <v>100</v>
      </c>
      <c r="J33" s="4"/>
      <c r="K33" s="249">
        <v>100</v>
      </c>
      <c r="L33" s="4"/>
      <c r="M33" s="201" t="s">
        <v>79</v>
      </c>
    </row>
    <row r="34" spans="1:13" s="3" customFormat="1" ht="15" x14ac:dyDescent="0.25">
      <c r="A34" s="18"/>
      <c r="C34" s="30"/>
      <c r="D34" s="30" t="s">
        <v>111</v>
      </c>
      <c r="E34" s="249">
        <v>100</v>
      </c>
      <c r="F34" s="4"/>
      <c r="G34" s="249">
        <v>100</v>
      </c>
      <c r="H34" s="4"/>
      <c r="I34" s="249">
        <v>100</v>
      </c>
      <c r="J34" s="4"/>
      <c r="K34" s="249">
        <v>100</v>
      </c>
      <c r="L34" s="4"/>
      <c r="M34" s="201" t="s">
        <v>79</v>
      </c>
    </row>
    <row r="35" spans="1:13" s="3" customFormat="1" ht="15" x14ac:dyDescent="0.25">
      <c r="A35" s="18"/>
      <c r="C35" s="30"/>
      <c r="D35" s="30" t="s">
        <v>112</v>
      </c>
      <c r="E35" s="249">
        <v>100</v>
      </c>
      <c r="F35" s="4"/>
      <c r="G35" s="249">
        <v>100</v>
      </c>
      <c r="H35" s="4"/>
      <c r="I35" s="249">
        <v>100</v>
      </c>
      <c r="J35" s="4"/>
      <c r="K35" s="249">
        <v>100</v>
      </c>
      <c r="L35" s="4"/>
      <c r="M35" s="201" t="s">
        <v>79</v>
      </c>
    </row>
    <row r="36" spans="1:13" s="3" customFormat="1" ht="15" x14ac:dyDescent="0.25">
      <c r="A36" s="18"/>
      <c r="C36" s="30"/>
      <c r="D36" s="30" t="s">
        <v>113</v>
      </c>
      <c r="E36" s="249">
        <v>100</v>
      </c>
      <c r="F36" s="4"/>
      <c r="G36" s="249">
        <v>100</v>
      </c>
      <c r="H36" s="4"/>
      <c r="I36" s="249">
        <v>100</v>
      </c>
      <c r="J36" s="4"/>
      <c r="K36" s="249">
        <v>100</v>
      </c>
      <c r="L36" s="4"/>
      <c r="M36" s="201" t="s">
        <v>79</v>
      </c>
    </row>
    <row r="37" spans="1:13" s="3" customFormat="1" ht="15" x14ac:dyDescent="0.25">
      <c r="A37" s="18"/>
      <c r="C37" s="30"/>
      <c r="D37" s="30" t="s">
        <v>114</v>
      </c>
      <c r="E37" s="250">
        <v>200</v>
      </c>
      <c r="F37" s="32"/>
      <c r="G37" s="250">
        <v>200</v>
      </c>
      <c r="H37" s="32"/>
      <c r="I37" s="250">
        <v>200</v>
      </c>
      <c r="J37" s="32"/>
      <c r="K37" s="250">
        <v>200</v>
      </c>
      <c r="L37" s="32"/>
      <c r="M37" s="201" t="s">
        <v>79</v>
      </c>
    </row>
    <row r="38" spans="1:13" s="19" customFormat="1" ht="15" x14ac:dyDescent="0.25">
      <c r="A38" s="26"/>
      <c r="C38" s="27" t="s">
        <v>3</v>
      </c>
      <c r="D38" s="27"/>
      <c r="E38" s="28">
        <f>SUM(E39:E43)</f>
        <v>1500</v>
      </c>
      <c r="F38" s="29">
        <f>E38/E50</f>
        <v>0.41666666666666669</v>
      </c>
      <c r="G38" s="28">
        <f>SUM(G39:G43)</f>
        <v>1500</v>
      </c>
      <c r="H38" s="29">
        <f>G38/G50</f>
        <v>0.41666666666666669</v>
      </c>
      <c r="I38" s="28">
        <f>SUM(I39:I43)</f>
        <v>1500</v>
      </c>
      <c r="J38" s="29">
        <f>I38/I50</f>
        <v>0.41666666666666669</v>
      </c>
      <c r="K38" s="28">
        <f>SUM(K39:K43)</f>
        <v>1500</v>
      </c>
      <c r="L38" s="29">
        <f>K38/K50</f>
        <v>0.41666666666666669</v>
      </c>
    </row>
    <row r="39" spans="1:13" s="3" customFormat="1" ht="15" x14ac:dyDescent="0.25">
      <c r="A39" s="18"/>
      <c r="C39" s="30"/>
      <c r="D39" s="30" t="s">
        <v>110</v>
      </c>
      <c r="E39" s="249">
        <v>100</v>
      </c>
      <c r="F39" s="4"/>
      <c r="G39" s="249">
        <v>100</v>
      </c>
      <c r="H39" s="4"/>
      <c r="I39" s="249">
        <v>100</v>
      </c>
      <c r="J39" s="4"/>
      <c r="K39" s="249">
        <v>100</v>
      </c>
      <c r="L39" s="4"/>
      <c r="M39" s="201" t="s">
        <v>79</v>
      </c>
    </row>
    <row r="40" spans="1:13" s="3" customFormat="1" ht="15" x14ac:dyDescent="0.25">
      <c r="A40" s="18"/>
      <c r="C40" s="30"/>
      <c r="D40" s="30" t="s">
        <v>111</v>
      </c>
      <c r="E40" s="249">
        <v>600</v>
      </c>
      <c r="F40" s="4"/>
      <c r="G40" s="249">
        <v>600</v>
      </c>
      <c r="H40" s="4"/>
      <c r="I40" s="249">
        <v>600</v>
      </c>
      <c r="J40" s="4"/>
      <c r="K40" s="249">
        <v>600</v>
      </c>
      <c r="L40" s="4"/>
      <c r="M40" s="201" t="s">
        <v>79</v>
      </c>
    </row>
    <row r="41" spans="1:13" s="3" customFormat="1" ht="15" x14ac:dyDescent="0.25">
      <c r="A41" s="18"/>
      <c r="C41" s="30"/>
      <c r="D41" s="30" t="s">
        <v>112</v>
      </c>
      <c r="E41" s="249">
        <v>100</v>
      </c>
      <c r="F41" s="4"/>
      <c r="G41" s="249">
        <v>100</v>
      </c>
      <c r="H41" s="4"/>
      <c r="I41" s="249">
        <v>100</v>
      </c>
      <c r="J41" s="4"/>
      <c r="K41" s="249">
        <v>100</v>
      </c>
      <c r="L41" s="4"/>
      <c r="M41" s="201" t="s">
        <v>79</v>
      </c>
    </row>
    <row r="42" spans="1:13" s="3" customFormat="1" ht="15" x14ac:dyDescent="0.25">
      <c r="A42" s="18"/>
      <c r="C42" s="30"/>
      <c r="D42" s="30" t="s">
        <v>113</v>
      </c>
      <c r="E42" s="249">
        <v>100</v>
      </c>
      <c r="F42" s="4"/>
      <c r="G42" s="249">
        <v>100</v>
      </c>
      <c r="H42" s="4"/>
      <c r="I42" s="249">
        <v>100</v>
      </c>
      <c r="J42" s="4"/>
      <c r="K42" s="249">
        <v>100</v>
      </c>
      <c r="L42" s="4"/>
      <c r="M42" s="201" t="s">
        <v>79</v>
      </c>
    </row>
    <row r="43" spans="1:13" s="3" customFormat="1" ht="15" x14ac:dyDescent="0.25">
      <c r="A43" s="18"/>
      <c r="C43" s="30"/>
      <c r="D43" s="30" t="s">
        <v>114</v>
      </c>
      <c r="E43" s="250">
        <v>600</v>
      </c>
      <c r="F43" s="32"/>
      <c r="G43" s="250">
        <v>600</v>
      </c>
      <c r="H43" s="32"/>
      <c r="I43" s="250">
        <v>600</v>
      </c>
      <c r="J43" s="32"/>
      <c r="K43" s="250">
        <v>600</v>
      </c>
      <c r="L43" s="32"/>
      <c r="M43" s="201" t="s">
        <v>79</v>
      </c>
    </row>
    <row r="44" spans="1:13" s="19" customFormat="1" ht="15" x14ac:dyDescent="0.25">
      <c r="A44" s="26"/>
      <c r="C44" s="27" t="s">
        <v>4</v>
      </c>
      <c r="D44" s="27"/>
      <c r="E44" s="28">
        <f>SUM(E45:E49)</f>
        <v>1500</v>
      </c>
      <c r="F44" s="29">
        <f>E44/E50</f>
        <v>0.41666666666666669</v>
      </c>
      <c r="G44" s="28">
        <f>SUM(G45:G49)</f>
        <v>1500</v>
      </c>
      <c r="H44" s="29">
        <f>G44/G50</f>
        <v>0.41666666666666669</v>
      </c>
      <c r="I44" s="28">
        <f>SUM(I45:I49)</f>
        <v>1500</v>
      </c>
      <c r="J44" s="29">
        <f>I44/I50</f>
        <v>0.41666666666666669</v>
      </c>
      <c r="K44" s="28">
        <f>SUM(K45:K49)</f>
        <v>1500</v>
      </c>
      <c r="L44" s="29">
        <f>K44/K50</f>
        <v>0.41666666666666669</v>
      </c>
    </row>
    <row r="45" spans="1:13" s="19" customFormat="1" ht="15" x14ac:dyDescent="0.25">
      <c r="A45" s="26"/>
      <c r="C45" s="27"/>
      <c r="D45" s="30" t="s">
        <v>110</v>
      </c>
      <c r="E45" s="249">
        <v>600</v>
      </c>
      <c r="F45" s="4"/>
      <c r="G45" s="249">
        <v>600</v>
      </c>
      <c r="H45" s="4"/>
      <c r="I45" s="249">
        <v>600</v>
      </c>
      <c r="J45" s="4"/>
      <c r="K45" s="249">
        <v>600</v>
      </c>
      <c r="L45" s="29"/>
      <c r="M45" s="201" t="s">
        <v>79</v>
      </c>
    </row>
    <row r="46" spans="1:13" s="19" customFormat="1" ht="15" x14ac:dyDescent="0.25">
      <c r="A46" s="26"/>
      <c r="C46" s="27"/>
      <c r="D46" s="30" t="s">
        <v>111</v>
      </c>
      <c r="E46" s="249">
        <v>100</v>
      </c>
      <c r="F46" s="4"/>
      <c r="G46" s="249">
        <v>100</v>
      </c>
      <c r="H46" s="4"/>
      <c r="I46" s="249">
        <v>100</v>
      </c>
      <c r="J46" s="4"/>
      <c r="K46" s="249">
        <v>100</v>
      </c>
      <c r="L46" s="29"/>
      <c r="M46" s="201" t="s">
        <v>79</v>
      </c>
    </row>
    <row r="47" spans="1:13" s="19" customFormat="1" ht="15" x14ac:dyDescent="0.25">
      <c r="A47" s="26"/>
      <c r="C47" s="27"/>
      <c r="D47" s="30" t="s">
        <v>112</v>
      </c>
      <c r="E47" s="249">
        <v>100</v>
      </c>
      <c r="F47" s="4"/>
      <c r="G47" s="249">
        <v>100</v>
      </c>
      <c r="H47" s="4"/>
      <c r="I47" s="249">
        <v>100</v>
      </c>
      <c r="J47" s="4"/>
      <c r="K47" s="249">
        <v>100</v>
      </c>
      <c r="L47" s="29"/>
      <c r="M47" s="201" t="s">
        <v>79</v>
      </c>
    </row>
    <row r="48" spans="1:13" s="19" customFormat="1" ht="15" x14ac:dyDescent="0.25">
      <c r="A48" s="26"/>
      <c r="C48" s="27"/>
      <c r="D48" s="30" t="s">
        <v>113</v>
      </c>
      <c r="E48" s="249">
        <v>100</v>
      </c>
      <c r="F48" s="4"/>
      <c r="G48" s="249">
        <v>100</v>
      </c>
      <c r="H48" s="4"/>
      <c r="I48" s="249">
        <v>100</v>
      </c>
      <c r="J48" s="4"/>
      <c r="K48" s="249">
        <v>100</v>
      </c>
      <c r="L48" s="29"/>
      <c r="M48" s="201" t="s">
        <v>79</v>
      </c>
    </row>
    <row r="49" spans="1:13" s="19" customFormat="1" ht="15" x14ac:dyDescent="0.25">
      <c r="A49" s="26"/>
      <c r="C49" s="27"/>
      <c r="D49" s="30" t="s">
        <v>114</v>
      </c>
      <c r="E49" s="250">
        <v>600</v>
      </c>
      <c r="F49" s="32"/>
      <c r="G49" s="250">
        <v>600</v>
      </c>
      <c r="H49" s="32"/>
      <c r="I49" s="250">
        <v>600</v>
      </c>
      <c r="J49" s="32"/>
      <c r="K49" s="250">
        <v>600</v>
      </c>
      <c r="L49" s="29"/>
      <c r="M49" s="201" t="s">
        <v>79</v>
      </c>
    </row>
    <row r="50" spans="1:13" s="20" customFormat="1" ht="15.75" thickBot="1" x14ac:dyDescent="0.3">
      <c r="A50" s="33"/>
      <c r="B50" s="46" t="s">
        <v>17</v>
      </c>
      <c r="E50" s="157">
        <f>E32+E38+E44</f>
        <v>3600</v>
      </c>
      <c r="F50" s="156">
        <f>E50/E50</f>
        <v>1</v>
      </c>
      <c r="G50" s="157">
        <f>G32+G38+G44</f>
        <v>3600</v>
      </c>
      <c r="H50" s="156"/>
      <c r="I50" s="157">
        <f>I32+I38+I44</f>
        <v>3600</v>
      </c>
      <c r="J50" s="156"/>
      <c r="K50" s="157">
        <f>K32+K38+K44</f>
        <v>3600</v>
      </c>
      <c r="L50" s="156"/>
    </row>
    <row r="51" spans="1:13" s="3" customFormat="1" ht="15.75" thickTop="1" x14ac:dyDescent="0.25">
      <c r="A51" s="18"/>
      <c r="E51" s="35"/>
      <c r="F51" s="4"/>
      <c r="G51" s="35"/>
      <c r="H51" s="4"/>
      <c r="I51" s="35"/>
      <c r="J51" s="4"/>
      <c r="K51" s="35"/>
      <c r="L51" s="4"/>
    </row>
    <row r="52" spans="1:13" s="3" customFormat="1" ht="15" x14ac:dyDescent="0.25">
      <c r="A52" s="18"/>
      <c r="B52" s="46" t="s">
        <v>131</v>
      </c>
      <c r="E52" s="34"/>
      <c r="F52" s="4"/>
      <c r="G52" s="34"/>
      <c r="H52" s="4"/>
      <c r="I52" s="34"/>
      <c r="J52" s="4"/>
      <c r="K52" s="34"/>
      <c r="L52" s="4"/>
    </row>
    <row r="53" spans="1:13" s="19" customFormat="1" ht="15" x14ac:dyDescent="0.25">
      <c r="A53" s="26"/>
      <c r="C53" s="27" t="s">
        <v>96</v>
      </c>
      <c r="D53" s="27"/>
      <c r="E53" s="28">
        <f>SUM(E54:E58)</f>
        <v>1500</v>
      </c>
      <c r="F53" s="29"/>
      <c r="G53" s="28">
        <f>SUM(G54:G58)</f>
        <v>1500</v>
      </c>
      <c r="H53" s="29"/>
      <c r="I53" s="28">
        <f>SUM(I54:I58)</f>
        <v>1500</v>
      </c>
      <c r="J53" s="29"/>
      <c r="K53" s="28">
        <f>SUM(K54:K58)</f>
        <v>1500</v>
      </c>
      <c r="L53" s="29"/>
    </row>
    <row r="54" spans="1:13" s="3" customFormat="1" ht="15" x14ac:dyDescent="0.25">
      <c r="A54" s="18"/>
      <c r="D54" s="30" t="s">
        <v>110</v>
      </c>
      <c r="E54" s="249">
        <v>700</v>
      </c>
      <c r="F54" s="4"/>
      <c r="G54" s="249">
        <v>700</v>
      </c>
      <c r="H54" s="4"/>
      <c r="I54" s="249">
        <v>700</v>
      </c>
      <c r="J54" s="4"/>
      <c r="K54" s="249">
        <v>700</v>
      </c>
      <c r="L54" s="4"/>
      <c r="M54" s="201" t="s">
        <v>79</v>
      </c>
    </row>
    <row r="55" spans="1:13" s="3" customFormat="1" ht="15" x14ac:dyDescent="0.25">
      <c r="A55" s="18"/>
      <c r="D55" s="30" t="s">
        <v>111</v>
      </c>
      <c r="E55" s="249">
        <v>450</v>
      </c>
      <c r="F55" s="4"/>
      <c r="G55" s="249">
        <v>450</v>
      </c>
      <c r="H55" s="4"/>
      <c r="I55" s="249">
        <v>450</v>
      </c>
      <c r="J55" s="4"/>
      <c r="K55" s="249">
        <v>450</v>
      </c>
      <c r="L55" s="4"/>
      <c r="M55" s="201" t="s">
        <v>79</v>
      </c>
    </row>
    <row r="56" spans="1:13" s="3" customFormat="1" ht="15" x14ac:dyDescent="0.25">
      <c r="A56" s="18"/>
      <c r="D56" s="30" t="s">
        <v>112</v>
      </c>
      <c r="E56" s="249">
        <v>200</v>
      </c>
      <c r="F56" s="4"/>
      <c r="G56" s="249">
        <v>200</v>
      </c>
      <c r="H56" s="4"/>
      <c r="I56" s="249">
        <v>200</v>
      </c>
      <c r="J56" s="4"/>
      <c r="K56" s="249">
        <v>200</v>
      </c>
      <c r="L56" s="4"/>
      <c r="M56" s="201" t="s">
        <v>79</v>
      </c>
    </row>
    <row r="57" spans="1:13" s="3" customFormat="1" ht="15" x14ac:dyDescent="0.25">
      <c r="A57" s="18"/>
      <c r="D57" s="30" t="s">
        <v>113</v>
      </c>
      <c r="E57" s="249">
        <v>50</v>
      </c>
      <c r="F57" s="4"/>
      <c r="G57" s="249">
        <v>50</v>
      </c>
      <c r="H57" s="4"/>
      <c r="I57" s="249">
        <v>50</v>
      </c>
      <c r="J57" s="4"/>
      <c r="K57" s="249">
        <v>50</v>
      </c>
      <c r="L57" s="4"/>
      <c r="M57" s="201" t="s">
        <v>79</v>
      </c>
    </row>
    <row r="58" spans="1:13" s="3" customFormat="1" ht="15" x14ac:dyDescent="0.25">
      <c r="A58" s="18"/>
      <c r="D58" s="30" t="s">
        <v>114</v>
      </c>
      <c r="E58" s="250">
        <v>100</v>
      </c>
      <c r="F58" s="32"/>
      <c r="G58" s="250">
        <v>100</v>
      </c>
      <c r="H58" s="32"/>
      <c r="I58" s="250">
        <v>100</v>
      </c>
      <c r="J58" s="32"/>
      <c r="K58" s="250">
        <v>100</v>
      </c>
      <c r="L58" s="4"/>
      <c r="M58" s="201" t="s">
        <v>79</v>
      </c>
    </row>
    <row r="59" spans="1:13" s="20" customFormat="1" ht="15.75" thickBot="1" x14ac:dyDescent="0.3">
      <c r="A59" s="33"/>
      <c r="B59" s="20" t="s">
        <v>5</v>
      </c>
      <c r="E59" s="157">
        <f>SUM(E54:E58)</f>
        <v>1500</v>
      </c>
      <c r="F59" s="156"/>
      <c r="G59" s="157">
        <f>SUM(G54:G58)</f>
        <v>1500</v>
      </c>
      <c r="H59" s="156"/>
      <c r="I59" s="157">
        <f>SUM(I54:I58)</f>
        <v>1500</v>
      </c>
      <c r="J59" s="156"/>
      <c r="K59" s="157">
        <f>SUM(K54:K58)</f>
        <v>1500</v>
      </c>
      <c r="L59" s="156"/>
    </row>
    <row r="60" spans="1:13" s="20" customFormat="1" ht="15.75" thickTop="1" x14ac:dyDescent="0.25">
      <c r="A60" s="33"/>
      <c r="E60" s="36"/>
      <c r="F60" s="37"/>
      <c r="G60" s="36"/>
      <c r="H60" s="37"/>
      <c r="I60" s="36"/>
      <c r="J60" s="37"/>
      <c r="K60" s="36"/>
      <c r="L60" s="43"/>
    </row>
    <row r="61" spans="1:13" s="20" customFormat="1" ht="15.75" thickBot="1" x14ac:dyDescent="0.3">
      <c r="B61" s="20" t="s">
        <v>140</v>
      </c>
      <c r="E61" s="157">
        <f>E28+E50+E59</f>
        <v>41100</v>
      </c>
      <c r="F61" s="156"/>
      <c r="G61" s="157">
        <f>G28+G50+G59</f>
        <v>41100</v>
      </c>
      <c r="H61" s="156"/>
      <c r="I61" s="157">
        <f>I28+I50+I59</f>
        <v>41100</v>
      </c>
      <c r="J61" s="156"/>
      <c r="K61" s="157">
        <f>K28+K50+K59</f>
        <v>41100</v>
      </c>
      <c r="L61" s="156"/>
    </row>
    <row r="62" spans="1:13" s="20" customFormat="1" ht="15.75" thickTop="1" x14ac:dyDescent="0.25">
      <c r="A62" s="33"/>
      <c r="C62" s="228" t="s">
        <v>123</v>
      </c>
      <c r="L62" s="43"/>
    </row>
    <row r="63" spans="1:13" s="20" customFormat="1" ht="15" x14ac:dyDescent="0.25">
      <c r="A63" s="33"/>
      <c r="D63" s="27" t="s">
        <v>110</v>
      </c>
      <c r="E63" s="229">
        <f>E11+E17+E23+E33+E39+E45+E54</f>
        <v>10500</v>
      </c>
      <c r="F63" s="237"/>
      <c r="G63" s="230">
        <f>G11+G17+G23+G33+G39+G45+G54</f>
        <v>10500</v>
      </c>
      <c r="H63" s="237"/>
      <c r="I63" s="230">
        <f>I11+I17+I23+I33+I39+I45+I54</f>
        <v>10500</v>
      </c>
      <c r="J63" s="237"/>
      <c r="K63" s="231">
        <f>K11+K17+K23+K33+K39+K45+K54</f>
        <v>10500</v>
      </c>
      <c r="L63" s="43"/>
      <c r="M63" s="201" t="s">
        <v>138</v>
      </c>
    </row>
    <row r="64" spans="1:13" s="20" customFormat="1" ht="15" x14ac:dyDescent="0.25">
      <c r="A64" s="33"/>
      <c r="D64" s="27" t="s">
        <v>111</v>
      </c>
      <c r="E64" s="232">
        <f t="shared" ref="E64:E65" si="0">E12+E18+E24+E34+E40+E46+E55</f>
        <v>13250</v>
      </c>
      <c r="F64" s="29"/>
      <c r="G64" s="227">
        <f t="shared" ref="G64:G65" si="1">G12+G18+G24+G34+G40+G46+G55</f>
        <v>13250</v>
      </c>
      <c r="H64" s="29"/>
      <c r="I64" s="227">
        <f t="shared" ref="I64:I65" si="2">I12+I18+I24+I34+I40+I46+I55</f>
        <v>13250</v>
      </c>
      <c r="J64" s="29"/>
      <c r="K64" s="233">
        <f t="shared" ref="K64:K65" si="3">K12+K18+K24+K34+K40+K46+K55</f>
        <v>13250</v>
      </c>
      <c r="L64" s="43"/>
      <c r="M64" s="201" t="s">
        <v>138</v>
      </c>
    </row>
    <row r="65" spans="1:13" s="20" customFormat="1" ht="15" x14ac:dyDescent="0.25">
      <c r="A65" s="33"/>
      <c r="D65" s="27" t="s">
        <v>112</v>
      </c>
      <c r="E65" s="232">
        <f t="shared" si="0"/>
        <v>5500</v>
      </c>
      <c r="F65" s="29"/>
      <c r="G65" s="227">
        <f t="shared" si="1"/>
        <v>5500</v>
      </c>
      <c r="H65" s="29"/>
      <c r="I65" s="227">
        <f t="shared" si="2"/>
        <v>5500</v>
      </c>
      <c r="J65" s="29"/>
      <c r="K65" s="233">
        <f t="shared" si="3"/>
        <v>5500</v>
      </c>
      <c r="L65" s="43"/>
      <c r="M65" s="201" t="s">
        <v>138</v>
      </c>
    </row>
    <row r="66" spans="1:13" s="20" customFormat="1" ht="15" x14ac:dyDescent="0.25">
      <c r="A66" s="33"/>
      <c r="D66" s="27" t="s">
        <v>113</v>
      </c>
      <c r="E66" s="232">
        <f>E14+E20+E26+E36+E42+E48+E57</f>
        <v>5350</v>
      </c>
      <c r="F66" s="29"/>
      <c r="G66" s="227">
        <f>G14+G20+G26+G36+G42+G48+G57</f>
        <v>5350</v>
      </c>
      <c r="H66" s="29"/>
      <c r="I66" s="227">
        <f>I14+I20+I26+I36+I42+I48+I57</f>
        <v>5350</v>
      </c>
      <c r="J66" s="29"/>
      <c r="K66" s="233">
        <f>K14+K20+K26+K36+K42+K48+K57</f>
        <v>5350</v>
      </c>
      <c r="L66" s="43"/>
      <c r="M66" s="201" t="s">
        <v>138</v>
      </c>
    </row>
    <row r="67" spans="1:13" ht="15" x14ac:dyDescent="0.25">
      <c r="D67" s="27" t="s">
        <v>114</v>
      </c>
      <c r="E67" s="234">
        <f>E15+E21+E27+E37+E43+E49+E58</f>
        <v>6500</v>
      </c>
      <c r="F67" s="226"/>
      <c r="G67" s="235">
        <f>G15+G21+G27+G37+G43+G49+G58</f>
        <v>6500</v>
      </c>
      <c r="H67" s="226"/>
      <c r="I67" s="235">
        <f>I15+I21+I27+I37+I43+I49+I58</f>
        <v>6500</v>
      </c>
      <c r="J67" s="226"/>
      <c r="K67" s="236">
        <f>K15+K21+K27+K37+K43+K49+K58</f>
        <v>6500</v>
      </c>
      <c r="M67" s="201" t="s">
        <v>138</v>
      </c>
    </row>
    <row r="68" spans="1:13" s="20" customFormat="1" ht="15" x14ac:dyDescent="0.25">
      <c r="A68" s="33"/>
      <c r="E68" s="36"/>
      <c r="F68" s="37"/>
      <c r="G68" s="36"/>
      <c r="H68" s="37"/>
      <c r="I68" s="36"/>
      <c r="J68" s="37"/>
      <c r="K68" s="36"/>
      <c r="L68" s="43"/>
    </row>
    <row r="69" spans="1:13" s="20" customFormat="1" ht="15" x14ac:dyDescent="0.25">
      <c r="A69" s="33"/>
      <c r="B69" s="20" t="s">
        <v>7</v>
      </c>
      <c r="E69" s="31">
        <f>'Geographical overview'!E53</f>
        <v>1900</v>
      </c>
      <c r="F69" s="4"/>
      <c r="G69" s="31">
        <f>'Geographical overview'!G53</f>
        <v>1900</v>
      </c>
      <c r="H69" s="4"/>
      <c r="I69" s="31">
        <f>'Geographical overview'!I53</f>
        <v>1900</v>
      </c>
      <c r="J69" s="4"/>
      <c r="K69" s="31">
        <f>'Geographical overview'!K53</f>
        <v>1900</v>
      </c>
      <c r="L69" s="44"/>
    </row>
    <row r="70" spans="1:13" s="20" customFormat="1" ht="15" x14ac:dyDescent="0.25">
      <c r="A70" s="33"/>
      <c r="B70" s="20" t="s">
        <v>144</v>
      </c>
      <c r="D70" s="39"/>
      <c r="E70" s="31">
        <f>'Geographical overview'!E54</f>
        <v>800</v>
      </c>
      <c r="F70" s="4"/>
      <c r="G70" s="31">
        <f>'Geographical overview'!G54</f>
        <v>800</v>
      </c>
      <c r="H70" s="4"/>
      <c r="I70" s="31">
        <f>'Geographical overview'!I54</f>
        <v>800</v>
      </c>
      <c r="J70" s="4"/>
      <c r="K70" s="31">
        <f>'Geographical overview'!K54</f>
        <v>800</v>
      </c>
      <c r="L70" s="44"/>
    </row>
    <row r="71" spans="1:13" s="20" customFormat="1" ht="15" x14ac:dyDescent="0.25">
      <c r="A71" s="33"/>
      <c r="B71" s="20" t="s">
        <v>94</v>
      </c>
      <c r="E71" s="31">
        <f>'Geographical overview'!E55</f>
        <v>7000</v>
      </c>
      <c r="F71" s="4"/>
      <c r="G71" s="31">
        <f>'Geographical overview'!G55</f>
        <v>7000</v>
      </c>
      <c r="H71" s="4"/>
      <c r="I71" s="31">
        <f>'Geographical overview'!I55</f>
        <v>7000</v>
      </c>
      <c r="J71" s="4"/>
      <c r="K71" s="31">
        <f>'Geographical overview'!K55</f>
        <v>7000</v>
      </c>
      <c r="L71" s="44"/>
    </row>
    <row r="72" spans="1:13" s="20" customFormat="1" ht="15" x14ac:dyDescent="0.25">
      <c r="A72" s="33"/>
      <c r="B72" s="20" t="s">
        <v>6</v>
      </c>
      <c r="D72" s="39"/>
      <c r="E72" s="31">
        <f>'Geographical overview'!E56</f>
        <v>660</v>
      </c>
      <c r="F72" s="4"/>
      <c r="G72" s="31">
        <f>'Geographical overview'!G56</f>
        <v>660</v>
      </c>
      <c r="H72" s="4"/>
      <c r="I72" s="31">
        <f>'Geographical overview'!I56</f>
        <v>660</v>
      </c>
      <c r="J72" s="4"/>
      <c r="K72" s="31">
        <f>'Geographical overview'!K56</f>
        <v>660</v>
      </c>
      <c r="L72" s="44"/>
    </row>
    <row r="73" spans="1:13" s="46" customFormat="1" ht="15" x14ac:dyDescent="0.25">
      <c r="A73" s="40" t="s">
        <v>95</v>
      </c>
      <c r="E73" s="224">
        <f>E61+E69+E70+E71+E72</f>
        <v>51460</v>
      </c>
      <c r="F73" s="160"/>
      <c r="G73" s="224">
        <f>G61+G69+G70+G71+G72</f>
        <v>51460</v>
      </c>
      <c r="H73" s="160"/>
      <c r="I73" s="224">
        <f>I61+I69+I70+I71+I72</f>
        <v>51460</v>
      </c>
      <c r="J73" s="160"/>
      <c r="K73" s="224">
        <f>K61+K69+K70+K71+K72</f>
        <v>51460</v>
      </c>
      <c r="L73" s="160"/>
    </row>
    <row r="74" spans="1:13" s="20" customFormat="1" ht="15" x14ac:dyDescent="0.25">
      <c r="A74" s="33"/>
      <c r="E74" s="38"/>
      <c r="F74" s="4"/>
      <c r="G74" s="38"/>
      <c r="H74" s="4"/>
      <c r="I74" s="38"/>
      <c r="J74" s="4"/>
      <c r="K74" s="38"/>
      <c r="L74" s="44"/>
    </row>
    <row r="75" spans="1:13" s="20" customFormat="1" ht="15" x14ac:dyDescent="0.25">
      <c r="A75" s="33" t="s">
        <v>132</v>
      </c>
      <c r="B75" s="33"/>
      <c r="D75" s="39"/>
      <c r="E75" s="31">
        <f>'Geographical overview'!E59</f>
        <v>3290</v>
      </c>
      <c r="F75" s="4"/>
      <c r="G75" s="31">
        <f>'Geographical overview'!G59</f>
        <v>3290</v>
      </c>
      <c r="H75" s="4"/>
      <c r="I75" s="31">
        <f>'Geographical overview'!I59</f>
        <v>3290</v>
      </c>
      <c r="J75" s="4"/>
      <c r="K75" s="31">
        <f>'Geographical overview'!K59</f>
        <v>3290</v>
      </c>
      <c r="L75" s="44"/>
    </row>
    <row r="76" spans="1:13" s="3" customFormat="1" ht="15" x14ac:dyDescent="0.25">
      <c r="A76" s="18"/>
      <c r="E76" s="34"/>
      <c r="F76" s="4"/>
      <c r="G76" s="34"/>
      <c r="H76" s="4"/>
      <c r="I76" s="34"/>
      <c r="J76" s="4"/>
      <c r="K76" s="34"/>
      <c r="L76" s="4"/>
    </row>
    <row r="77" spans="1:13" s="21" customFormat="1" ht="15.75" thickBot="1" x14ac:dyDescent="0.3">
      <c r="A77" s="40" t="s">
        <v>12</v>
      </c>
      <c r="E77" s="158">
        <f>E73+E75</f>
        <v>54750</v>
      </c>
      <c r="F77" s="159"/>
      <c r="G77" s="158">
        <f>G73+G75</f>
        <v>54750</v>
      </c>
      <c r="H77" s="159"/>
      <c r="I77" s="158">
        <f>I73+I75</f>
        <v>54750</v>
      </c>
      <c r="J77" s="159"/>
      <c r="K77" s="158">
        <f>K73+K75</f>
        <v>54750</v>
      </c>
      <c r="L77" s="159"/>
    </row>
    <row r="78" spans="1:13" s="20" customFormat="1" ht="15.75" thickTop="1" x14ac:dyDescent="0.25">
      <c r="A78" s="33"/>
      <c r="E78" s="38"/>
      <c r="F78" s="4"/>
      <c r="G78" s="38"/>
      <c r="H78" s="4"/>
      <c r="I78" s="38"/>
      <c r="J78" s="4"/>
      <c r="K78" s="38"/>
      <c r="L78" s="44"/>
    </row>
    <row r="79" spans="1:13" s="20" customFormat="1" ht="15" x14ac:dyDescent="0.25">
      <c r="A79" s="33"/>
      <c r="B79" s="20" t="s">
        <v>13</v>
      </c>
      <c r="D79" s="39"/>
      <c r="E79" s="31">
        <f>'Geographical overview'!E63</f>
        <v>3250</v>
      </c>
      <c r="F79" s="4"/>
      <c r="G79" s="31">
        <f>'Geographical overview'!G63</f>
        <v>3250</v>
      </c>
      <c r="H79" s="4"/>
      <c r="I79" s="31">
        <f>'Geographical overview'!I63</f>
        <v>3250</v>
      </c>
      <c r="J79" s="4"/>
      <c r="K79" s="31">
        <f>'Geographical overview'!K63</f>
        <v>3250</v>
      </c>
      <c r="L79" s="44"/>
    </row>
    <row r="80" spans="1:13" s="3" customFormat="1" ht="15" x14ac:dyDescent="0.25">
      <c r="A80" s="18"/>
      <c r="E80" s="34"/>
      <c r="F80" s="4"/>
      <c r="G80" s="34"/>
      <c r="H80" s="4"/>
      <c r="I80" s="34"/>
      <c r="J80" s="4"/>
      <c r="K80" s="34"/>
      <c r="L80" s="4"/>
    </row>
    <row r="81" spans="1:37" s="21" customFormat="1" ht="15.75" thickBot="1" x14ac:dyDescent="0.3">
      <c r="A81" s="41" t="s">
        <v>89</v>
      </c>
      <c r="B81" s="42"/>
      <c r="C81" s="42"/>
      <c r="D81" s="42"/>
      <c r="E81" s="158">
        <f>E77-E79</f>
        <v>51500</v>
      </c>
      <c r="F81" s="159"/>
      <c r="G81" s="158">
        <f>G77-G79</f>
        <v>51500</v>
      </c>
      <c r="H81" s="159"/>
      <c r="I81" s="158">
        <f>I77-I79</f>
        <v>51500</v>
      </c>
      <c r="J81" s="159"/>
      <c r="K81" s="158">
        <f>K77-K79</f>
        <v>51500</v>
      </c>
      <c r="L81" s="159"/>
    </row>
    <row r="82" spans="1:37" s="3" customFormat="1" ht="15.75" thickTop="1" x14ac:dyDescent="0.25">
      <c r="A82" s="46"/>
      <c r="B82" s="46"/>
      <c r="C82" s="46"/>
      <c r="F82" s="4"/>
      <c r="H82" s="4"/>
      <c r="J82" s="4"/>
      <c r="L82" s="4"/>
    </row>
    <row r="83" spans="1:37" s="3" customFormat="1" ht="15" hidden="1" x14ac:dyDescent="0.25">
      <c r="A83" s="280"/>
      <c r="B83" s="280"/>
      <c r="C83" s="280"/>
      <c r="D83" s="281"/>
      <c r="E83" s="281"/>
      <c r="F83" s="281"/>
      <c r="G83" s="281"/>
      <c r="H83" s="281"/>
      <c r="I83" s="281"/>
      <c r="J83" s="281"/>
      <c r="K83" s="281"/>
    </row>
    <row r="84" spans="1:37" s="3" customFormat="1" ht="15" hidden="1" x14ac:dyDescent="0.25">
      <c r="A84" s="280"/>
      <c r="B84" s="280"/>
      <c r="C84" s="280"/>
      <c r="D84" s="281"/>
      <c r="E84" s="281"/>
      <c r="F84" s="281"/>
      <c r="G84" s="281"/>
      <c r="H84" s="281"/>
      <c r="I84" s="281"/>
      <c r="J84" s="281"/>
      <c r="K84" s="281"/>
    </row>
    <row r="85" spans="1:37" s="3" customFormat="1" ht="15" hidden="1" x14ac:dyDescent="0.25">
      <c r="A85" s="280"/>
      <c r="B85" s="280"/>
      <c r="C85" s="280"/>
      <c r="D85" s="281"/>
      <c r="E85" s="281"/>
      <c r="F85" s="281"/>
      <c r="G85" s="281"/>
      <c r="H85" s="281"/>
      <c r="I85" s="281"/>
      <c r="J85" s="281"/>
      <c r="K85" s="281"/>
    </row>
    <row r="86" spans="1:37" s="3" customFormat="1" ht="96.75" hidden="1" customHeight="1" x14ac:dyDescent="0.25">
      <c r="A86" s="22"/>
      <c r="B86" s="6"/>
      <c r="C86" s="6"/>
      <c r="D86" s="6"/>
      <c r="E86" s="7"/>
      <c r="F86" s="6"/>
      <c r="G86" s="7"/>
      <c r="H86" s="6"/>
      <c r="I86" s="7"/>
      <c r="J86" s="6"/>
      <c r="K86" s="7"/>
      <c r="L86" s="6"/>
      <c r="M86" s="6"/>
      <c r="N86" s="6"/>
      <c r="O86" s="6"/>
      <c r="P86" s="6"/>
      <c r="Q86" s="6"/>
      <c r="R86" s="6"/>
      <c r="S86" s="6"/>
      <c r="T86" s="6"/>
      <c r="U86" s="6"/>
      <c r="V86" s="6"/>
      <c r="W86" s="6"/>
      <c r="X86" s="6"/>
      <c r="Y86" s="6"/>
      <c r="Z86" s="6"/>
      <c r="AA86" s="6"/>
      <c r="AB86" s="6"/>
      <c r="AC86" s="6"/>
      <c r="AD86" s="6"/>
      <c r="AE86" s="6"/>
      <c r="AF86" s="6"/>
      <c r="AG86" s="6"/>
      <c r="AH86" s="6"/>
      <c r="AI86" s="6"/>
      <c r="AJ86" s="6"/>
      <c r="AK86" s="6"/>
    </row>
    <row r="87" spans="1:37" s="3" customFormat="1" ht="33.75" customHeight="1" x14ac:dyDescent="0.25">
      <c r="A87" s="282" t="s">
        <v>57</v>
      </c>
      <c r="B87" s="283"/>
      <c r="C87" s="283"/>
      <c r="D87" s="283"/>
      <c r="E87" s="283"/>
      <c r="F87" s="283"/>
      <c r="G87" s="283"/>
      <c r="H87" s="283"/>
      <c r="I87" s="283"/>
      <c r="J87" s="283"/>
      <c r="K87" s="283"/>
      <c r="L87" s="283"/>
      <c r="M87" s="283"/>
    </row>
    <row r="88" spans="1:37" s="3" customFormat="1" ht="15" x14ac:dyDescent="0.25">
      <c r="E88" s="4"/>
      <c r="G88" s="4"/>
      <c r="I88" s="4"/>
      <c r="K88" s="4"/>
    </row>
    <row r="89" spans="1:37" s="3" customFormat="1" ht="15" hidden="1" x14ac:dyDescent="0.25">
      <c r="A89" s="3" t="s">
        <v>14</v>
      </c>
      <c r="E89" s="9" t="e">
        <f>E79/(#REF!-E79)</f>
        <v>#REF!</v>
      </c>
      <c r="G89" s="9" t="e">
        <f>G79/(#REF!-G79)</f>
        <v>#REF!</v>
      </c>
      <c r="I89" s="9" t="e">
        <f>I79/(#REF!-I79)</f>
        <v>#REF!</v>
      </c>
      <c r="K89" s="9" t="e">
        <f>K79/(#REF!-K79)</f>
        <v>#REF!</v>
      </c>
    </row>
    <row r="90" spans="1:37" s="3" customFormat="1" ht="15" hidden="1" x14ac:dyDescent="0.25">
      <c r="A90" s="3" t="s">
        <v>75</v>
      </c>
      <c r="E90" s="9">
        <f>E70/E81</f>
        <v>1.5533980582524271E-2</v>
      </c>
      <c r="F90" s="9"/>
      <c r="G90" s="9">
        <f>G70/G81</f>
        <v>1.5533980582524271E-2</v>
      </c>
      <c r="H90" s="9"/>
      <c r="I90" s="9">
        <f>I70/I81</f>
        <v>1.5533980582524271E-2</v>
      </c>
      <c r="J90" s="9"/>
      <c r="K90" s="9">
        <f>K70/K81</f>
        <v>1.5533980582524271E-2</v>
      </c>
    </row>
    <row r="91" spans="1:37" s="3" customFormat="1" ht="15" hidden="1" x14ac:dyDescent="0.25">
      <c r="A91" s="3" t="s">
        <v>15</v>
      </c>
      <c r="E91" s="9">
        <f>E69/E81</f>
        <v>3.6893203883495145E-2</v>
      </c>
      <c r="G91" s="9">
        <f>G69/G81</f>
        <v>3.6893203883495145E-2</v>
      </c>
      <c r="I91" s="9">
        <f>I69/I81</f>
        <v>3.6893203883495145E-2</v>
      </c>
      <c r="K91" s="9">
        <f>K69/K81</f>
        <v>3.6893203883495145E-2</v>
      </c>
    </row>
    <row r="92" spans="1:37" s="3" customFormat="1" ht="15" hidden="1" x14ac:dyDescent="0.25">
      <c r="A92" s="3" t="s">
        <v>21</v>
      </c>
      <c r="E92" s="9">
        <f>E75/(E73-E79)</f>
        <v>6.8243103090645088E-2</v>
      </c>
      <c r="G92" s="9">
        <f>G75/(G73-G79)</f>
        <v>6.8243103090645088E-2</v>
      </c>
      <c r="I92" s="9">
        <f>I75/(I73-I79)</f>
        <v>6.8243103090645088E-2</v>
      </c>
      <c r="K92" s="9">
        <f>K75/(K73-K79)</f>
        <v>6.8243103090645088E-2</v>
      </c>
    </row>
    <row r="93" spans="1:37" s="3" customFormat="1" ht="15" hidden="1" x14ac:dyDescent="0.25">
      <c r="A93" s="3" t="s">
        <v>20</v>
      </c>
      <c r="E93" s="4">
        <f>E28/(E28+E50)</f>
        <v>0.90909090909090906</v>
      </c>
      <c r="G93" s="4">
        <f>G28/(G28+G50)</f>
        <v>0.90909090909090906</v>
      </c>
      <c r="I93" s="4">
        <f>I28/(I28+I50)</f>
        <v>0.90909090909090906</v>
      </c>
      <c r="K93" s="4">
        <f>K28/(K28+K50)</f>
        <v>0.90909090909090906</v>
      </c>
    </row>
    <row r="94" spans="1:37" s="3" customFormat="1" ht="15" x14ac:dyDescent="0.25">
      <c r="E94" s="4"/>
      <c r="G94" s="4"/>
      <c r="I94" s="4"/>
      <c r="K94" s="4"/>
    </row>
    <row r="96" spans="1:37" s="3" customFormat="1" ht="15" x14ac:dyDescent="0.25">
      <c r="E96" s="4"/>
      <c r="G96" s="4"/>
      <c r="I96" s="4"/>
      <c r="K96" s="4"/>
    </row>
    <row r="97" spans="5:11" s="3" customFormat="1" ht="15" x14ac:dyDescent="0.25">
      <c r="E97" s="4"/>
      <c r="G97" s="4"/>
      <c r="I97" s="4"/>
      <c r="K97" s="4"/>
    </row>
  </sheetData>
  <mergeCells count="4">
    <mergeCell ref="E5:L5"/>
    <mergeCell ref="A7:D7"/>
    <mergeCell ref="A83:K85"/>
    <mergeCell ref="A87:M87"/>
  </mergeCells>
  <pageMargins left="0.74803149606299213" right="0.74803149606299213" top="0.98425196850393704" bottom="0.98425196850393704" header="0" footer="0"/>
  <pageSetup paperSize="9" scale="5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1"/>
  <sheetViews>
    <sheetView showGridLines="0" showZeros="0" showWhiteSpace="0" zoomScaleNormal="100" zoomScaleSheetLayoutView="100" zoomScalePageLayoutView="75" workbookViewId="0">
      <pane ySplit="7" topLeftCell="A9" activePane="bottomLeft" state="frozen"/>
      <selection pane="bottomLeft" activeCell="D43" sqref="D43"/>
    </sheetView>
  </sheetViews>
  <sheetFormatPr defaultColWidth="9.140625" defaultRowHeight="12.75" x14ac:dyDescent="0.2"/>
  <cols>
    <col min="1" max="1" width="6" style="1" customWidth="1"/>
    <col min="2" max="2" width="4" style="1" customWidth="1"/>
    <col min="3" max="3" width="6.28515625" style="1" customWidth="1"/>
    <col min="4" max="4" width="51.7109375" style="1" customWidth="1"/>
    <col min="5" max="5" width="14.140625" style="5" customWidth="1"/>
    <col min="6" max="6" width="5.7109375" style="1" customWidth="1"/>
    <col min="7" max="7" width="10.42578125" style="5" bestFit="1" customWidth="1"/>
    <col min="8" max="8" width="4.7109375" style="1" customWidth="1"/>
    <col min="9" max="9" width="10.42578125" style="5" bestFit="1" customWidth="1"/>
    <col min="10" max="10" width="4.7109375" style="1" customWidth="1"/>
    <col min="11" max="11" width="10.42578125" style="5" bestFit="1" customWidth="1"/>
    <col min="12" max="12" width="4.7109375" style="1" customWidth="1"/>
    <col min="13" max="13" width="8" style="1" bestFit="1" customWidth="1"/>
    <col min="14" max="14" width="4.5703125" style="1" bestFit="1" customWidth="1"/>
    <col min="15" max="15" width="8" style="1" bestFit="1" customWidth="1"/>
    <col min="16" max="16" width="4.5703125" style="1" bestFit="1" customWidth="1"/>
    <col min="17" max="17" width="8" style="1" bestFit="1" customWidth="1"/>
    <col min="18" max="18" width="4.5703125" style="1" bestFit="1" customWidth="1"/>
    <col min="19" max="19" width="8" style="1" bestFit="1" customWidth="1"/>
    <col min="20" max="20" width="5.28515625" style="1" customWidth="1"/>
    <col min="21" max="16384" width="9.140625" style="1"/>
  </cols>
  <sheetData>
    <row r="1" spans="1:13" ht="19.5" x14ac:dyDescent="0.3">
      <c r="A1" s="153" t="s">
        <v>149</v>
      </c>
      <c r="B1" s="14"/>
      <c r="C1" s="15"/>
      <c r="D1" s="15"/>
      <c r="E1" s="16"/>
      <c r="F1" s="15"/>
      <c r="G1" s="16"/>
    </row>
    <row r="2" spans="1:13" ht="19.5" x14ac:dyDescent="0.3">
      <c r="A2" s="153" t="s">
        <v>10</v>
      </c>
      <c r="B2" s="10"/>
      <c r="D2" s="3"/>
    </row>
    <row r="3" spans="1:13" s="3" customFormat="1" ht="15" x14ac:dyDescent="0.25">
      <c r="A3" s="23" t="s">
        <v>32</v>
      </c>
      <c r="B3" s="17"/>
      <c r="C3" s="8"/>
      <c r="E3" s="242"/>
      <c r="F3" s="1"/>
      <c r="G3" s="5"/>
      <c r="H3" s="1"/>
      <c r="I3" s="5"/>
      <c r="J3" s="1"/>
      <c r="K3" s="5"/>
      <c r="L3" s="1"/>
    </row>
    <row r="4" spans="1:13" s="3" customFormat="1" ht="15" x14ac:dyDescent="0.25">
      <c r="A4" s="1"/>
      <c r="B4" s="8"/>
      <c r="C4" s="8"/>
      <c r="E4" s="5"/>
      <c r="F4" s="1"/>
      <c r="G4" s="5"/>
      <c r="H4" s="1"/>
      <c r="I4" s="5"/>
      <c r="J4" s="1"/>
      <c r="K4" s="5"/>
      <c r="L4" s="1"/>
    </row>
    <row r="5" spans="1:13" s="3" customFormat="1" ht="15" x14ac:dyDescent="0.25">
      <c r="A5" s="101"/>
      <c r="B5" s="102"/>
      <c r="C5" s="102"/>
      <c r="D5" s="102"/>
      <c r="E5" s="277" t="s">
        <v>11</v>
      </c>
      <c r="F5" s="277"/>
      <c r="G5" s="277"/>
      <c r="H5" s="277"/>
      <c r="I5" s="277"/>
      <c r="J5" s="277"/>
      <c r="K5" s="277"/>
      <c r="L5" s="277"/>
    </row>
    <row r="6" spans="1:13" s="3" customFormat="1" ht="15" x14ac:dyDescent="0.25">
      <c r="A6" s="100"/>
      <c r="B6" s="103"/>
      <c r="C6" s="103"/>
      <c r="D6" s="103"/>
      <c r="E6" s="104"/>
      <c r="F6" s="105"/>
      <c r="G6" s="104"/>
      <c r="H6" s="105"/>
      <c r="I6" s="104"/>
      <c r="J6" s="105"/>
      <c r="K6" s="104"/>
      <c r="L6" s="105"/>
    </row>
    <row r="7" spans="1:13" s="3" customFormat="1" ht="15" x14ac:dyDescent="0.25">
      <c r="A7" s="278" t="s">
        <v>130</v>
      </c>
      <c r="B7" s="279"/>
      <c r="C7" s="279"/>
      <c r="D7" s="279"/>
      <c r="E7" s="168">
        <v>2018</v>
      </c>
      <c r="F7" s="169" t="s">
        <v>0</v>
      </c>
      <c r="G7" s="168">
        <v>2019</v>
      </c>
      <c r="H7" s="169" t="s">
        <v>0</v>
      </c>
      <c r="I7" s="168">
        <v>2020</v>
      </c>
      <c r="J7" s="169" t="s">
        <v>0</v>
      </c>
      <c r="K7" s="168">
        <f>I7+1</f>
        <v>2021</v>
      </c>
      <c r="L7" s="169" t="s">
        <v>0</v>
      </c>
    </row>
    <row r="8" spans="1:13" s="3" customFormat="1" ht="15" x14ac:dyDescent="0.25">
      <c r="A8" s="191"/>
      <c r="B8" s="192"/>
      <c r="C8" s="192"/>
      <c r="D8" s="192"/>
      <c r="E8" s="168"/>
      <c r="F8" s="169"/>
      <c r="G8" s="168"/>
      <c r="H8" s="169"/>
      <c r="I8" s="168"/>
      <c r="J8" s="169"/>
      <c r="K8" s="168"/>
      <c r="L8" s="169"/>
    </row>
    <row r="9" spans="1:13" s="3" customFormat="1" ht="15" x14ac:dyDescent="0.25">
      <c r="A9" s="25"/>
      <c r="B9" s="2" t="s">
        <v>56</v>
      </c>
      <c r="C9" s="2"/>
      <c r="G9" s="151"/>
      <c r="H9" s="151"/>
      <c r="I9" s="151"/>
      <c r="J9" s="151"/>
      <c r="K9" s="151"/>
      <c r="L9" s="151"/>
    </row>
    <row r="10" spans="1:13" s="19" customFormat="1" ht="15" x14ac:dyDescent="0.25">
      <c r="A10" s="26"/>
      <c r="C10" s="27" t="s">
        <v>9</v>
      </c>
      <c r="D10" s="27"/>
      <c r="E10" s="28">
        <f>SUM(E11:E13)</f>
        <v>6000</v>
      </c>
      <c r="F10" s="29">
        <f>E10/E22</f>
        <v>0.16666666666666666</v>
      </c>
      <c r="G10" s="28">
        <f>SUM(G11:G13)</f>
        <v>6000</v>
      </c>
      <c r="H10" s="29">
        <f>G10/G22</f>
        <v>0.16666666666666666</v>
      </c>
      <c r="I10" s="28">
        <f>SUM(I11:I13)</f>
        <v>6000</v>
      </c>
      <c r="J10" s="29">
        <f>I10/I22</f>
        <v>0.16666666666666666</v>
      </c>
      <c r="K10" s="28">
        <f>SUM(K11:K13)</f>
        <v>6000</v>
      </c>
      <c r="L10" s="29">
        <f>K10/K22</f>
        <v>0.16666666666666666</v>
      </c>
    </row>
    <row r="11" spans="1:13" s="3" customFormat="1" ht="15" x14ac:dyDescent="0.25">
      <c r="A11" s="18"/>
      <c r="C11" s="30"/>
      <c r="D11" s="30" t="s">
        <v>93</v>
      </c>
      <c r="E11" s="249">
        <v>1000</v>
      </c>
      <c r="F11" s="4"/>
      <c r="G11" s="249">
        <v>1000</v>
      </c>
      <c r="H11" s="4"/>
      <c r="I11" s="249">
        <v>1000</v>
      </c>
      <c r="J11" s="4"/>
      <c r="K11" s="249">
        <v>1000</v>
      </c>
      <c r="L11" s="4"/>
      <c r="M11" s="201" t="s">
        <v>79</v>
      </c>
    </row>
    <row r="12" spans="1:13" s="3" customFormat="1" ht="15" x14ac:dyDescent="0.25">
      <c r="A12" s="18"/>
      <c r="C12" s="30"/>
      <c r="D12" s="30" t="s">
        <v>92</v>
      </c>
      <c r="E12" s="249">
        <v>2000</v>
      </c>
      <c r="F12" s="4"/>
      <c r="G12" s="249">
        <v>2000</v>
      </c>
      <c r="H12" s="4"/>
      <c r="I12" s="249">
        <v>2000</v>
      </c>
      <c r="J12" s="4"/>
      <c r="K12" s="249">
        <v>2000</v>
      </c>
      <c r="L12" s="4"/>
      <c r="M12" s="201" t="s">
        <v>79</v>
      </c>
    </row>
    <row r="13" spans="1:13" s="3" customFormat="1" ht="15" x14ac:dyDescent="0.25">
      <c r="A13" s="18"/>
      <c r="C13" s="30"/>
      <c r="D13" s="30" t="s">
        <v>117</v>
      </c>
      <c r="E13" s="249">
        <v>3000</v>
      </c>
      <c r="F13" s="4"/>
      <c r="G13" s="249">
        <v>3000</v>
      </c>
      <c r="H13" s="4"/>
      <c r="I13" s="249">
        <v>3000</v>
      </c>
      <c r="J13" s="4"/>
      <c r="K13" s="249">
        <v>3000</v>
      </c>
      <c r="L13" s="4"/>
      <c r="M13" s="201" t="s">
        <v>79</v>
      </c>
    </row>
    <row r="14" spans="1:13" s="19" customFormat="1" ht="15" x14ac:dyDescent="0.25">
      <c r="A14" s="26"/>
      <c r="C14" s="27" t="s">
        <v>1</v>
      </c>
      <c r="D14" s="27"/>
      <c r="E14" s="28">
        <f>SUM(E15:E17)</f>
        <v>15000</v>
      </c>
      <c r="F14" s="29">
        <f>E14/E22</f>
        <v>0.41666666666666669</v>
      </c>
      <c r="G14" s="28">
        <f>SUM(G15:G17)</f>
        <v>15000</v>
      </c>
      <c r="H14" s="29">
        <f>G14/G22</f>
        <v>0.41666666666666669</v>
      </c>
      <c r="I14" s="28">
        <f>SUM(I15:I17)</f>
        <v>15000</v>
      </c>
      <c r="J14" s="29">
        <f>I14/I22</f>
        <v>0.41666666666666669</v>
      </c>
      <c r="K14" s="28">
        <f>SUM(K15:K17)</f>
        <v>15000</v>
      </c>
      <c r="L14" s="29">
        <f>K14/K22</f>
        <v>0.41666666666666669</v>
      </c>
    </row>
    <row r="15" spans="1:13" s="3" customFormat="1" ht="15" x14ac:dyDescent="0.25">
      <c r="A15" s="18"/>
      <c r="C15" s="30"/>
      <c r="D15" s="30" t="s">
        <v>93</v>
      </c>
      <c r="E15" s="249">
        <v>4000</v>
      </c>
      <c r="F15" s="4"/>
      <c r="G15" s="249">
        <v>4000</v>
      </c>
      <c r="H15" s="4"/>
      <c r="I15" s="249">
        <v>4000</v>
      </c>
      <c r="J15" s="4"/>
      <c r="K15" s="249">
        <v>4000</v>
      </c>
      <c r="L15" s="4"/>
      <c r="M15" s="201" t="s">
        <v>79</v>
      </c>
    </row>
    <row r="16" spans="1:13" s="3" customFormat="1" ht="15" x14ac:dyDescent="0.25">
      <c r="A16" s="18"/>
      <c r="C16" s="30"/>
      <c r="D16" s="30" t="s">
        <v>92</v>
      </c>
      <c r="E16" s="249">
        <v>5000</v>
      </c>
      <c r="F16" s="4"/>
      <c r="G16" s="249">
        <v>5000</v>
      </c>
      <c r="H16" s="4"/>
      <c r="I16" s="249">
        <v>5000</v>
      </c>
      <c r="J16" s="4"/>
      <c r="K16" s="249">
        <v>5000</v>
      </c>
      <c r="L16" s="4"/>
      <c r="M16" s="201" t="s">
        <v>79</v>
      </c>
    </row>
    <row r="17" spans="1:13" s="3" customFormat="1" ht="15" x14ac:dyDescent="0.25">
      <c r="A17" s="18"/>
      <c r="C17" s="30"/>
      <c r="D17" s="30" t="s">
        <v>117</v>
      </c>
      <c r="E17" s="249">
        <v>6000</v>
      </c>
      <c r="F17" s="4"/>
      <c r="G17" s="249">
        <v>6000</v>
      </c>
      <c r="H17" s="4"/>
      <c r="I17" s="249">
        <v>6000</v>
      </c>
      <c r="J17" s="4"/>
      <c r="K17" s="249">
        <v>6000</v>
      </c>
      <c r="L17" s="4"/>
      <c r="M17" s="201" t="s">
        <v>79</v>
      </c>
    </row>
    <row r="18" spans="1:13" s="19" customFormat="1" ht="15" x14ac:dyDescent="0.25">
      <c r="A18" s="26"/>
      <c r="C18" s="27" t="s">
        <v>2</v>
      </c>
      <c r="D18" s="27"/>
      <c r="E18" s="28">
        <f>SUM(E19:E21)</f>
        <v>15000</v>
      </c>
      <c r="F18" s="29">
        <f>E18/E22</f>
        <v>0.41666666666666669</v>
      </c>
      <c r="G18" s="28">
        <f>SUM(G19:G21)</f>
        <v>15000</v>
      </c>
      <c r="H18" s="29">
        <f>G18/G22</f>
        <v>0.41666666666666669</v>
      </c>
      <c r="I18" s="28">
        <f>SUM(I19:I21)</f>
        <v>15000</v>
      </c>
      <c r="J18" s="29">
        <f>I18/I22</f>
        <v>0.41666666666666669</v>
      </c>
      <c r="K18" s="28">
        <f>SUM(K19:K21)</f>
        <v>15000</v>
      </c>
      <c r="L18" s="29">
        <f>K18/K22</f>
        <v>0.41666666666666669</v>
      </c>
    </row>
    <row r="19" spans="1:13" s="3" customFormat="1" ht="15" x14ac:dyDescent="0.25">
      <c r="A19" s="18"/>
      <c r="C19" s="30"/>
      <c r="D19" s="30" t="s">
        <v>93</v>
      </c>
      <c r="E19" s="249">
        <v>4000</v>
      </c>
      <c r="F19" s="4"/>
      <c r="G19" s="249">
        <v>4000</v>
      </c>
      <c r="H19" s="4"/>
      <c r="I19" s="249">
        <v>4000</v>
      </c>
      <c r="J19" s="4"/>
      <c r="K19" s="249">
        <v>4000</v>
      </c>
      <c r="L19" s="4"/>
      <c r="M19" s="201" t="s">
        <v>79</v>
      </c>
    </row>
    <row r="20" spans="1:13" s="3" customFormat="1" ht="15" x14ac:dyDescent="0.25">
      <c r="A20" s="18"/>
      <c r="C20" s="30"/>
      <c r="D20" s="30" t="s">
        <v>92</v>
      </c>
      <c r="E20" s="249">
        <v>5000</v>
      </c>
      <c r="F20" s="4"/>
      <c r="G20" s="249">
        <v>5000</v>
      </c>
      <c r="H20" s="4"/>
      <c r="I20" s="249">
        <v>5000</v>
      </c>
      <c r="J20" s="4"/>
      <c r="K20" s="249">
        <v>5000</v>
      </c>
      <c r="L20" s="4"/>
      <c r="M20" s="201" t="s">
        <v>79</v>
      </c>
    </row>
    <row r="21" spans="1:13" s="3" customFormat="1" ht="15" x14ac:dyDescent="0.25">
      <c r="A21" s="18"/>
      <c r="C21" s="30"/>
      <c r="D21" s="30" t="s">
        <v>117</v>
      </c>
      <c r="E21" s="249">
        <v>6000</v>
      </c>
      <c r="F21" s="4"/>
      <c r="G21" s="249">
        <v>6000</v>
      </c>
      <c r="H21" s="4"/>
      <c r="I21" s="249">
        <v>6000</v>
      </c>
      <c r="J21" s="4"/>
      <c r="K21" s="249">
        <v>6000</v>
      </c>
      <c r="L21" s="32"/>
      <c r="M21" s="201" t="s">
        <v>79</v>
      </c>
    </row>
    <row r="22" spans="1:13" s="20" customFormat="1" ht="15.75" thickBot="1" x14ac:dyDescent="0.3">
      <c r="A22" s="33"/>
      <c r="B22" s="2" t="s">
        <v>19</v>
      </c>
      <c r="E22" s="157">
        <f>E10+E14+E18</f>
        <v>36000</v>
      </c>
      <c r="F22" s="156"/>
      <c r="G22" s="157">
        <f>G10+G14+G18</f>
        <v>36000</v>
      </c>
      <c r="H22" s="156"/>
      <c r="I22" s="157">
        <f>I10+I14+I18</f>
        <v>36000</v>
      </c>
      <c r="J22" s="156"/>
      <c r="K22" s="157">
        <f>K10+K14+K18</f>
        <v>36000</v>
      </c>
      <c r="L22" s="156"/>
    </row>
    <row r="23" spans="1:13" s="3" customFormat="1" ht="15.75" thickTop="1" x14ac:dyDescent="0.25">
      <c r="A23" s="18"/>
      <c r="E23" s="34"/>
      <c r="F23" s="4"/>
      <c r="G23" s="34"/>
      <c r="H23" s="4"/>
      <c r="I23" s="34"/>
      <c r="J23" s="4"/>
      <c r="K23" s="34"/>
      <c r="L23" s="4"/>
    </row>
    <row r="24" spans="1:13" s="3" customFormat="1" ht="15" x14ac:dyDescent="0.25">
      <c r="A24" s="18"/>
      <c r="B24" s="2" t="s">
        <v>18</v>
      </c>
      <c r="E24" s="34"/>
      <c r="F24" s="4"/>
      <c r="G24" s="34"/>
      <c r="H24" s="4"/>
      <c r="I24" s="34"/>
      <c r="J24" s="4"/>
      <c r="K24" s="34"/>
      <c r="L24" s="4"/>
    </row>
    <row r="25" spans="1:13" s="3" customFormat="1" ht="15" x14ac:dyDescent="0.25">
      <c r="A25" s="25"/>
      <c r="B25" s="2" t="s">
        <v>16</v>
      </c>
      <c r="C25" s="2"/>
      <c r="E25" s="24"/>
      <c r="F25" s="4"/>
      <c r="G25" s="24"/>
      <c r="H25" s="4"/>
      <c r="I25" s="24"/>
      <c r="J25" s="4"/>
      <c r="K25" s="24"/>
      <c r="L25" s="4"/>
    </row>
    <row r="26" spans="1:13" s="19" customFormat="1" ht="15" x14ac:dyDescent="0.25">
      <c r="A26" s="26"/>
      <c r="C26" s="27" t="s">
        <v>8</v>
      </c>
      <c r="D26" s="27"/>
      <c r="E26" s="28">
        <f>SUM(E27:E29)</f>
        <v>600</v>
      </c>
      <c r="F26" s="29">
        <f>E26/E38</f>
        <v>0.16666666666666666</v>
      </c>
      <c r="G26" s="28">
        <f>SUM(G27:G29)</f>
        <v>600</v>
      </c>
      <c r="H26" s="29">
        <f>G26/G38</f>
        <v>0.16666666666666666</v>
      </c>
      <c r="I26" s="28">
        <f>SUM(I27:I29)</f>
        <v>600</v>
      </c>
      <c r="J26" s="29">
        <f>I26/I38</f>
        <v>0.16666666666666666</v>
      </c>
      <c r="K26" s="28">
        <f>SUM(K27:K29)</f>
        <v>600</v>
      </c>
      <c r="L26" s="29">
        <f>K26/K38</f>
        <v>0.16666666666666666</v>
      </c>
    </row>
    <row r="27" spans="1:13" s="3" customFormat="1" ht="15" x14ac:dyDescent="0.25">
      <c r="A27" s="18"/>
      <c r="C27" s="30"/>
      <c r="D27" s="30" t="s">
        <v>93</v>
      </c>
      <c r="E27" s="249">
        <v>100</v>
      </c>
      <c r="F27" s="4"/>
      <c r="G27" s="249">
        <v>100</v>
      </c>
      <c r="H27" s="4"/>
      <c r="I27" s="249">
        <v>100</v>
      </c>
      <c r="J27" s="4"/>
      <c r="K27" s="249">
        <v>100</v>
      </c>
      <c r="L27" s="4"/>
      <c r="M27" s="201" t="s">
        <v>79</v>
      </c>
    </row>
    <row r="28" spans="1:13" s="3" customFormat="1" ht="15" x14ac:dyDescent="0.25">
      <c r="A28" s="18"/>
      <c r="C28" s="30"/>
      <c r="D28" s="30" t="s">
        <v>92</v>
      </c>
      <c r="E28" s="249">
        <v>200</v>
      </c>
      <c r="F28" s="4"/>
      <c r="G28" s="249">
        <v>200</v>
      </c>
      <c r="H28" s="4"/>
      <c r="I28" s="249">
        <v>200</v>
      </c>
      <c r="J28" s="4"/>
      <c r="K28" s="249">
        <v>200</v>
      </c>
      <c r="L28" s="4"/>
      <c r="M28" s="201" t="s">
        <v>79</v>
      </c>
    </row>
    <row r="29" spans="1:13" s="3" customFormat="1" ht="15" x14ac:dyDescent="0.25">
      <c r="A29" s="18"/>
      <c r="C29" s="30"/>
      <c r="D29" s="30" t="s">
        <v>117</v>
      </c>
      <c r="E29" s="249">
        <v>300</v>
      </c>
      <c r="F29" s="4"/>
      <c r="G29" s="249">
        <v>300</v>
      </c>
      <c r="H29" s="4"/>
      <c r="I29" s="249">
        <v>300</v>
      </c>
      <c r="J29" s="4"/>
      <c r="K29" s="249">
        <v>300</v>
      </c>
      <c r="L29" s="4"/>
      <c r="M29" s="201" t="s">
        <v>79</v>
      </c>
    </row>
    <row r="30" spans="1:13" s="19" customFormat="1" ht="15" x14ac:dyDescent="0.25">
      <c r="A30" s="26"/>
      <c r="C30" s="27" t="s">
        <v>3</v>
      </c>
      <c r="D30" s="27"/>
      <c r="E30" s="28">
        <f>SUM(E31:E33)</f>
        <v>1500</v>
      </c>
      <c r="F30" s="29">
        <f>E30/E38</f>
        <v>0.41666666666666669</v>
      </c>
      <c r="G30" s="28">
        <f>SUM(G31:G33)</f>
        <v>1500</v>
      </c>
      <c r="H30" s="29">
        <f>G30/G38</f>
        <v>0.41666666666666669</v>
      </c>
      <c r="I30" s="28">
        <f>SUM(I31:I33)</f>
        <v>1500</v>
      </c>
      <c r="J30" s="29">
        <f>I30/I38</f>
        <v>0.41666666666666669</v>
      </c>
      <c r="K30" s="28">
        <f>SUM(K31:K33)</f>
        <v>1500</v>
      </c>
      <c r="L30" s="29">
        <f>K30/K38</f>
        <v>0.41666666666666669</v>
      </c>
    </row>
    <row r="31" spans="1:13" s="3" customFormat="1" ht="15" x14ac:dyDescent="0.25">
      <c r="A31" s="18"/>
      <c r="C31" s="30"/>
      <c r="D31" s="30" t="s">
        <v>93</v>
      </c>
      <c r="E31" s="249">
        <v>400</v>
      </c>
      <c r="F31" s="4"/>
      <c r="G31" s="249">
        <v>400</v>
      </c>
      <c r="H31" s="4"/>
      <c r="I31" s="249">
        <v>400</v>
      </c>
      <c r="J31" s="4"/>
      <c r="K31" s="249">
        <v>400</v>
      </c>
      <c r="L31" s="4"/>
      <c r="M31" s="201" t="s">
        <v>79</v>
      </c>
    </row>
    <row r="32" spans="1:13" s="3" customFormat="1" ht="15" x14ac:dyDescent="0.25">
      <c r="A32" s="18"/>
      <c r="C32" s="30"/>
      <c r="D32" s="30" t="s">
        <v>92</v>
      </c>
      <c r="E32" s="249">
        <v>500</v>
      </c>
      <c r="F32" s="4"/>
      <c r="G32" s="249">
        <v>500</v>
      </c>
      <c r="H32" s="4"/>
      <c r="I32" s="249">
        <v>500</v>
      </c>
      <c r="J32" s="4"/>
      <c r="K32" s="249">
        <v>500</v>
      </c>
      <c r="L32" s="4"/>
      <c r="M32" s="201" t="s">
        <v>79</v>
      </c>
    </row>
    <row r="33" spans="1:13" s="3" customFormat="1" ht="15" x14ac:dyDescent="0.25">
      <c r="A33" s="18"/>
      <c r="C33" s="30"/>
      <c r="D33" s="30" t="s">
        <v>117</v>
      </c>
      <c r="E33" s="249">
        <v>600</v>
      </c>
      <c r="F33" s="4"/>
      <c r="G33" s="249">
        <v>600</v>
      </c>
      <c r="H33" s="4"/>
      <c r="I33" s="249">
        <v>600</v>
      </c>
      <c r="J33" s="4"/>
      <c r="K33" s="249">
        <v>600</v>
      </c>
      <c r="L33" s="4"/>
      <c r="M33" s="201" t="s">
        <v>79</v>
      </c>
    </row>
    <row r="34" spans="1:13" s="19" customFormat="1" ht="15" x14ac:dyDescent="0.25">
      <c r="A34" s="26"/>
      <c r="C34" s="27" t="s">
        <v>4</v>
      </c>
      <c r="D34" s="27"/>
      <c r="E34" s="28">
        <f>SUM(E35:E37)</f>
        <v>1500</v>
      </c>
      <c r="F34" s="29">
        <f>E34/E38</f>
        <v>0.41666666666666669</v>
      </c>
      <c r="G34" s="28">
        <f>SUM(G35:G37)</f>
        <v>1500</v>
      </c>
      <c r="H34" s="29">
        <f>G34/G38</f>
        <v>0.41666666666666669</v>
      </c>
      <c r="I34" s="28">
        <f>SUM(I35:I37)</f>
        <v>1500</v>
      </c>
      <c r="J34" s="29">
        <f>I34/I38</f>
        <v>0.41666666666666669</v>
      </c>
      <c r="K34" s="28">
        <f>SUM(K35:K37)</f>
        <v>1500</v>
      </c>
      <c r="L34" s="29">
        <f>K34/K38</f>
        <v>0.41666666666666669</v>
      </c>
    </row>
    <row r="35" spans="1:13" s="19" customFormat="1" ht="15" x14ac:dyDescent="0.25">
      <c r="A35" s="26"/>
      <c r="C35" s="27"/>
      <c r="D35" s="30" t="s">
        <v>93</v>
      </c>
      <c r="E35" s="249">
        <v>400</v>
      </c>
      <c r="F35" s="4"/>
      <c r="G35" s="249">
        <v>400</v>
      </c>
      <c r="H35" s="4"/>
      <c r="I35" s="249">
        <v>400</v>
      </c>
      <c r="J35" s="4"/>
      <c r="K35" s="249">
        <v>400</v>
      </c>
      <c r="L35" s="29"/>
      <c r="M35" s="201" t="s">
        <v>79</v>
      </c>
    </row>
    <row r="36" spans="1:13" s="19" customFormat="1" ht="15" x14ac:dyDescent="0.25">
      <c r="A36" s="26"/>
      <c r="C36" s="27"/>
      <c r="D36" s="30" t="s">
        <v>92</v>
      </c>
      <c r="E36" s="249">
        <v>500</v>
      </c>
      <c r="F36" s="4"/>
      <c r="G36" s="249">
        <v>500</v>
      </c>
      <c r="H36" s="4"/>
      <c r="I36" s="249">
        <v>500</v>
      </c>
      <c r="J36" s="4"/>
      <c r="K36" s="249">
        <v>500</v>
      </c>
      <c r="L36" s="29"/>
      <c r="M36" s="201" t="s">
        <v>79</v>
      </c>
    </row>
    <row r="37" spans="1:13" s="19" customFormat="1" ht="15" x14ac:dyDescent="0.25">
      <c r="A37" s="26"/>
      <c r="C37" s="27"/>
      <c r="D37" s="30" t="s">
        <v>117</v>
      </c>
      <c r="E37" s="249">
        <v>600</v>
      </c>
      <c r="F37" s="4"/>
      <c r="G37" s="249">
        <v>600</v>
      </c>
      <c r="H37" s="4"/>
      <c r="I37" s="249">
        <v>600</v>
      </c>
      <c r="J37" s="4"/>
      <c r="K37" s="249">
        <v>600</v>
      </c>
      <c r="L37" s="29"/>
      <c r="M37" s="201" t="s">
        <v>79</v>
      </c>
    </row>
    <row r="38" spans="1:13" s="20" customFormat="1" ht="15.75" thickBot="1" x14ac:dyDescent="0.3">
      <c r="A38" s="33"/>
      <c r="B38" s="2" t="s">
        <v>17</v>
      </c>
      <c r="E38" s="157">
        <f>E26+E30+E34</f>
        <v>3600</v>
      </c>
      <c r="F38" s="156"/>
      <c r="G38" s="157">
        <f>G26+G30+G34</f>
        <v>3600</v>
      </c>
      <c r="H38" s="156"/>
      <c r="I38" s="157">
        <f>I26+I30+I34</f>
        <v>3600</v>
      </c>
      <c r="J38" s="156"/>
      <c r="K38" s="157">
        <f>K26+K30+K34</f>
        <v>3600</v>
      </c>
      <c r="L38" s="156"/>
    </row>
    <row r="39" spans="1:13" s="3" customFormat="1" ht="15.75" thickTop="1" x14ac:dyDescent="0.25">
      <c r="A39" s="18"/>
      <c r="E39" s="35"/>
      <c r="F39" s="4"/>
      <c r="G39" s="35"/>
      <c r="H39" s="4"/>
      <c r="I39" s="35"/>
      <c r="J39" s="4"/>
      <c r="K39" s="35"/>
      <c r="L39" s="4"/>
    </row>
    <row r="40" spans="1:13" s="3" customFormat="1" ht="15" x14ac:dyDescent="0.25">
      <c r="A40" s="18"/>
      <c r="B40" s="46" t="s">
        <v>131</v>
      </c>
      <c r="E40" s="34"/>
      <c r="F40" s="4"/>
      <c r="G40" s="34"/>
      <c r="H40" s="4"/>
      <c r="I40" s="34"/>
      <c r="J40" s="4"/>
      <c r="K40" s="34"/>
      <c r="L40" s="4"/>
    </row>
    <row r="41" spans="1:13" s="19" customFormat="1" ht="15" x14ac:dyDescent="0.25">
      <c r="A41" s="26"/>
      <c r="C41" s="27" t="s">
        <v>96</v>
      </c>
      <c r="D41" s="27"/>
      <c r="E41" s="28">
        <f>SUM(E42:E44)</f>
        <v>1500</v>
      </c>
      <c r="F41" s="29"/>
      <c r="G41" s="28">
        <f>SUM(G42:G44)</f>
        <v>1500</v>
      </c>
      <c r="H41" s="29"/>
      <c r="I41" s="28">
        <f>SUM(I42:I44)</f>
        <v>1500</v>
      </c>
      <c r="J41" s="29"/>
      <c r="K41" s="28">
        <f>SUM(K42:K44)</f>
        <v>1500</v>
      </c>
      <c r="L41" s="29"/>
    </row>
    <row r="42" spans="1:13" s="3" customFormat="1" ht="15" x14ac:dyDescent="0.25">
      <c r="A42" s="18"/>
      <c r="D42" s="30" t="s">
        <v>93</v>
      </c>
      <c r="E42" s="249">
        <v>400</v>
      </c>
      <c r="F42" s="4"/>
      <c r="G42" s="249">
        <v>400</v>
      </c>
      <c r="H42" s="4"/>
      <c r="I42" s="249">
        <v>400</v>
      </c>
      <c r="J42" s="4"/>
      <c r="K42" s="249">
        <v>400</v>
      </c>
      <c r="L42" s="4"/>
      <c r="M42" s="201" t="s">
        <v>79</v>
      </c>
    </row>
    <row r="43" spans="1:13" s="3" customFormat="1" ht="15" x14ac:dyDescent="0.25">
      <c r="A43" s="18"/>
      <c r="D43" s="30" t="s">
        <v>92</v>
      </c>
      <c r="E43" s="249">
        <v>500</v>
      </c>
      <c r="F43" s="4"/>
      <c r="G43" s="249">
        <v>500</v>
      </c>
      <c r="H43" s="4"/>
      <c r="I43" s="249">
        <v>500</v>
      </c>
      <c r="J43" s="4"/>
      <c r="K43" s="249">
        <v>500</v>
      </c>
      <c r="L43" s="4"/>
      <c r="M43" s="201" t="s">
        <v>79</v>
      </c>
    </row>
    <row r="44" spans="1:13" s="3" customFormat="1" ht="15" x14ac:dyDescent="0.25">
      <c r="A44" s="18"/>
      <c r="D44" s="30" t="s">
        <v>117</v>
      </c>
      <c r="E44" s="249">
        <v>600</v>
      </c>
      <c r="F44" s="4"/>
      <c r="G44" s="249">
        <v>600</v>
      </c>
      <c r="H44" s="4"/>
      <c r="I44" s="249">
        <v>600</v>
      </c>
      <c r="J44" s="4"/>
      <c r="K44" s="249">
        <v>600</v>
      </c>
      <c r="L44" s="4"/>
      <c r="M44" s="201" t="s">
        <v>79</v>
      </c>
    </row>
    <row r="45" spans="1:13" s="20" customFormat="1" ht="15.75" thickBot="1" x14ac:dyDescent="0.3">
      <c r="A45" s="33"/>
      <c r="B45" s="20" t="s">
        <v>5</v>
      </c>
      <c r="E45" s="157">
        <f>SUM(E42:E44)</f>
        <v>1500</v>
      </c>
      <c r="F45" s="156"/>
      <c r="G45" s="157">
        <f>SUM(G42:G44)</f>
        <v>1500</v>
      </c>
      <c r="H45" s="156"/>
      <c r="I45" s="157">
        <f>SUM(I42:I44)</f>
        <v>1500</v>
      </c>
      <c r="J45" s="156"/>
      <c r="K45" s="157">
        <f>SUM(K42:K44)</f>
        <v>1500</v>
      </c>
      <c r="L45" s="156"/>
    </row>
    <row r="46" spans="1:13" s="20" customFormat="1" ht="15.75" thickTop="1" x14ac:dyDescent="0.25">
      <c r="A46" s="33"/>
      <c r="E46" s="36"/>
      <c r="F46" s="37"/>
      <c r="G46" s="36"/>
      <c r="H46" s="37"/>
      <c r="I46" s="36"/>
      <c r="J46" s="37"/>
      <c r="K46" s="36"/>
      <c r="L46" s="43"/>
    </row>
    <row r="47" spans="1:13" s="20" customFormat="1" ht="15.75" thickBot="1" x14ac:dyDescent="0.3">
      <c r="B47" s="20" t="s">
        <v>140</v>
      </c>
      <c r="E47" s="157">
        <f>E22+E38+E45</f>
        <v>41100</v>
      </c>
      <c r="F47" s="156"/>
      <c r="G47" s="157">
        <f>G22+G38+G45</f>
        <v>41100</v>
      </c>
      <c r="H47" s="156"/>
      <c r="I47" s="157">
        <f>I22+I38+I45</f>
        <v>41100</v>
      </c>
      <c r="J47" s="156"/>
      <c r="K47" s="157">
        <f>K22+K38+K45</f>
        <v>41100</v>
      </c>
      <c r="L47" s="156"/>
    </row>
    <row r="48" spans="1:13" s="20" customFormat="1" ht="15.75" thickTop="1" x14ac:dyDescent="0.25">
      <c r="A48" s="33"/>
      <c r="C48" s="228" t="s">
        <v>119</v>
      </c>
      <c r="L48" s="43"/>
    </row>
    <row r="49" spans="1:13" s="20" customFormat="1" ht="15" x14ac:dyDescent="0.25">
      <c r="A49" s="33"/>
      <c r="D49" s="30" t="s">
        <v>93</v>
      </c>
      <c r="E49" s="229">
        <f>E11+E15+E19+E27+E31+E35+E42</f>
        <v>10300</v>
      </c>
      <c r="F49" s="237">
        <f>E49/E47</f>
        <v>0.25060827250608275</v>
      </c>
      <c r="G49" s="230">
        <f>G11+G15+G19+G27+G31+G35+G42</f>
        <v>10300</v>
      </c>
      <c r="H49" s="237">
        <f>G49/G47</f>
        <v>0.25060827250608275</v>
      </c>
      <c r="I49" s="230">
        <f>I11+I15+I19+I27+I31+I35+I42</f>
        <v>10300</v>
      </c>
      <c r="J49" s="237">
        <f>I49/I47</f>
        <v>0.25060827250608275</v>
      </c>
      <c r="K49" s="231">
        <f>K11+K15+K19+K27+K31+K35+K42</f>
        <v>10300</v>
      </c>
      <c r="L49" s="43"/>
      <c r="M49" s="201" t="s">
        <v>138</v>
      </c>
    </row>
    <row r="50" spans="1:13" s="20" customFormat="1" ht="15" x14ac:dyDescent="0.25">
      <c r="A50" s="33"/>
      <c r="D50" s="30" t="s">
        <v>124</v>
      </c>
      <c r="E50" s="232">
        <f>E12+E16+E20+E28+E32+E36+E43</f>
        <v>13700</v>
      </c>
      <c r="F50" s="29">
        <f>E50/E47</f>
        <v>0.33333333333333331</v>
      </c>
      <c r="G50" s="227">
        <f>G12+G16+G20+G28+G32+G36+G43</f>
        <v>13700</v>
      </c>
      <c r="H50" s="29">
        <f>G50/G47</f>
        <v>0.33333333333333331</v>
      </c>
      <c r="I50" s="227">
        <f>I12+I16+I20+I28+I32+I36+I43</f>
        <v>13700</v>
      </c>
      <c r="J50" s="29">
        <f>I50/I47</f>
        <v>0.33333333333333331</v>
      </c>
      <c r="K50" s="233">
        <f>K12+K16+K20+K28+K32+K36+K43</f>
        <v>13700</v>
      </c>
      <c r="L50" s="43"/>
      <c r="M50" s="201" t="s">
        <v>138</v>
      </c>
    </row>
    <row r="51" spans="1:13" ht="15" x14ac:dyDescent="0.25">
      <c r="D51" s="30" t="s">
        <v>125</v>
      </c>
      <c r="E51" s="234">
        <f>E13+E17+E21+E29+E33+E37+E44</f>
        <v>17100</v>
      </c>
      <c r="F51" s="226">
        <f>E51/E47</f>
        <v>0.41605839416058393</v>
      </c>
      <c r="G51" s="235">
        <f>G13+G17+G21+G29+G33+G37+G44</f>
        <v>17100</v>
      </c>
      <c r="H51" s="226">
        <f>G51/G47</f>
        <v>0.41605839416058393</v>
      </c>
      <c r="I51" s="235">
        <f>I13+I17+I21+I29+I33+I37+I44</f>
        <v>17100</v>
      </c>
      <c r="J51" s="226">
        <f>I51/I47</f>
        <v>0.41605839416058393</v>
      </c>
      <c r="K51" s="236">
        <f>K13+K17+K21+K29+K33+K37+K44</f>
        <v>17100</v>
      </c>
      <c r="M51" s="201" t="s">
        <v>138</v>
      </c>
    </row>
    <row r="52" spans="1:13" s="20" customFormat="1" ht="15" x14ac:dyDescent="0.25">
      <c r="A52" s="33"/>
      <c r="E52" s="36"/>
      <c r="F52" s="37"/>
      <c r="G52" s="36"/>
      <c r="H52" s="37"/>
      <c r="I52" s="36"/>
      <c r="J52" s="37"/>
      <c r="K52" s="36"/>
      <c r="L52" s="43"/>
    </row>
    <row r="53" spans="1:13" s="20" customFormat="1" ht="15" x14ac:dyDescent="0.25">
      <c r="A53" s="33"/>
      <c r="B53" s="20" t="s">
        <v>7</v>
      </c>
      <c r="E53" s="249">
        <v>1900</v>
      </c>
      <c r="F53" s="4"/>
      <c r="G53" s="249">
        <v>1900</v>
      </c>
      <c r="H53" s="4"/>
      <c r="I53" s="249">
        <v>1900</v>
      </c>
      <c r="J53" s="4"/>
      <c r="K53" s="249">
        <v>1900</v>
      </c>
      <c r="L53" s="44"/>
      <c r="M53" s="201" t="s">
        <v>79</v>
      </c>
    </row>
    <row r="54" spans="1:13" s="20" customFormat="1" ht="15" x14ac:dyDescent="0.25">
      <c r="A54" s="33"/>
      <c r="B54" s="20" t="s">
        <v>144</v>
      </c>
      <c r="D54" s="39"/>
      <c r="E54" s="249">
        <v>800</v>
      </c>
      <c r="F54" s="4"/>
      <c r="G54" s="249">
        <v>800</v>
      </c>
      <c r="H54" s="4"/>
      <c r="I54" s="249">
        <v>800</v>
      </c>
      <c r="J54" s="4"/>
      <c r="K54" s="249">
        <v>800</v>
      </c>
      <c r="L54" s="4"/>
      <c r="M54" s="201" t="s">
        <v>79</v>
      </c>
    </row>
    <row r="55" spans="1:13" s="20" customFormat="1" ht="15" x14ac:dyDescent="0.25">
      <c r="A55" s="33"/>
      <c r="B55" s="20" t="s">
        <v>94</v>
      </c>
      <c r="E55" s="249">
        <v>7000</v>
      </c>
      <c r="F55" s="4"/>
      <c r="G55" s="249">
        <v>7000</v>
      </c>
      <c r="H55" s="4"/>
      <c r="I55" s="249">
        <v>7000</v>
      </c>
      <c r="J55" s="4"/>
      <c r="K55" s="249">
        <v>7000</v>
      </c>
      <c r="L55" s="44"/>
      <c r="M55" s="201" t="s">
        <v>79</v>
      </c>
    </row>
    <row r="56" spans="1:13" s="20" customFormat="1" ht="15" x14ac:dyDescent="0.25">
      <c r="A56" s="33"/>
      <c r="B56" s="20" t="s">
        <v>6</v>
      </c>
      <c r="D56" s="39"/>
      <c r="E56" s="249">
        <v>660</v>
      </c>
      <c r="F56" s="4"/>
      <c r="G56" s="249">
        <v>660</v>
      </c>
      <c r="H56" s="4"/>
      <c r="I56" s="249">
        <v>660</v>
      </c>
      <c r="J56" s="4"/>
      <c r="K56" s="249">
        <v>660</v>
      </c>
      <c r="L56" s="44"/>
      <c r="M56" s="201" t="s">
        <v>79</v>
      </c>
    </row>
    <row r="57" spans="1:13" s="46" customFormat="1" ht="15.75" thickBot="1" x14ac:dyDescent="0.3">
      <c r="A57" s="40" t="s">
        <v>95</v>
      </c>
      <c r="E57" s="157">
        <f>E47+E53+E54+E55+E56</f>
        <v>51460</v>
      </c>
      <c r="F57" s="156"/>
      <c r="G57" s="157">
        <f>G47+G53+G54+G55+G56</f>
        <v>51460</v>
      </c>
      <c r="H57" s="156"/>
      <c r="I57" s="157">
        <f>I47+I53+I54+I55+I56</f>
        <v>51460</v>
      </c>
      <c r="J57" s="156"/>
      <c r="K57" s="157">
        <f>K47+K53+K54+K55+K56</f>
        <v>51460</v>
      </c>
      <c r="L57" s="156"/>
    </row>
    <row r="58" spans="1:13" s="20" customFormat="1" ht="15.75" thickTop="1" x14ac:dyDescent="0.25">
      <c r="A58" s="33"/>
      <c r="E58" s="38"/>
      <c r="F58" s="4"/>
      <c r="G58" s="38"/>
      <c r="H58" s="4"/>
      <c r="I58" s="38"/>
      <c r="J58" s="4"/>
      <c r="K58" s="38"/>
      <c r="L58" s="44"/>
    </row>
    <row r="59" spans="1:13" s="20" customFormat="1" ht="15" x14ac:dyDescent="0.25">
      <c r="A59" s="33" t="s">
        <v>132</v>
      </c>
      <c r="B59" s="33"/>
      <c r="D59" s="39"/>
      <c r="E59" s="249">
        <v>3290</v>
      </c>
      <c r="F59" s="4"/>
      <c r="G59" s="249">
        <v>3290</v>
      </c>
      <c r="H59" s="4"/>
      <c r="I59" s="249">
        <v>3290</v>
      </c>
      <c r="J59" s="4"/>
      <c r="K59" s="249">
        <v>3290</v>
      </c>
      <c r="L59" s="44"/>
      <c r="M59" s="201" t="s">
        <v>79</v>
      </c>
    </row>
    <row r="60" spans="1:13" s="3" customFormat="1" ht="15" x14ac:dyDescent="0.25">
      <c r="A60" s="18"/>
      <c r="E60" s="34"/>
      <c r="F60" s="4"/>
      <c r="G60" s="34"/>
      <c r="H60" s="4"/>
      <c r="I60" s="34"/>
      <c r="J60" s="4"/>
      <c r="K60" s="34"/>
      <c r="L60" s="4"/>
    </row>
    <row r="61" spans="1:13" s="21" customFormat="1" ht="15.75" thickBot="1" x14ac:dyDescent="0.3">
      <c r="A61" s="40" t="s">
        <v>12</v>
      </c>
      <c r="E61" s="158">
        <f>E57+E59</f>
        <v>54750</v>
      </c>
      <c r="F61" s="159"/>
      <c r="G61" s="158">
        <f>G57+G59</f>
        <v>54750</v>
      </c>
      <c r="H61" s="159"/>
      <c r="I61" s="158">
        <f>I57+I59</f>
        <v>54750</v>
      </c>
      <c r="J61" s="159"/>
      <c r="K61" s="158">
        <f>K57+K59</f>
        <v>54750</v>
      </c>
      <c r="L61" s="159"/>
    </row>
    <row r="62" spans="1:13" s="20" customFormat="1" ht="15.75" thickTop="1" x14ac:dyDescent="0.25">
      <c r="A62" s="33"/>
      <c r="E62" s="38"/>
      <c r="F62" s="4"/>
      <c r="G62" s="38"/>
      <c r="H62" s="4"/>
      <c r="I62" s="38"/>
      <c r="J62" s="4"/>
      <c r="K62" s="38"/>
      <c r="L62" s="44"/>
    </row>
    <row r="63" spans="1:13" s="20" customFormat="1" ht="15" x14ac:dyDescent="0.25">
      <c r="A63" s="33"/>
      <c r="B63" s="20" t="s">
        <v>13</v>
      </c>
      <c r="D63" s="39"/>
      <c r="E63" s="31">
        <f>'Own financing'!B9</f>
        <v>3250</v>
      </c>
      <c r="F63" s="31">
        <f>'Own financing'!C9</f>
        <v>0</v>
      </c>
      <c r="G63" s="31">
        <f>'Own financing'!D9</f>
        <v>3250</v>
      </c>
      <c r="H63" s="31">
        <f>'Own financing'!E9</f>
        <v>0</v>
      </c>
      <c r="I63" s="31">
        <f>'Own financing'!F9</f>
        <v>3250</v>
      </c>
      <c r="J63" s="31">
        <f>'Own financing'!G9</f>
        <v>0</v>
      </c>
      <c r="K63" s="31">
        <f>'Own financing'!H9</f>
        <v>3250</v>
      </c>
      <c r="L63" s="44"/>
      <c r="M63" s="201" t="s">
        <v>78</v>
      </c>
    </row>
    <row r="64" spans="1:13" s="3" customFormat="1" ht="15" x14ac:dyDescent="0.25">
      <c r="A64" s="18"/>
      <c r="E64" s="34"/>
      <c r="F64" s="4"/>
      <c r="G64" s="34"/>
      <c r="H64" s="4"/>
      <c r="I64" s="34"/>
      <c r="J64" s="4"/>
      <c r="K64" s="34"/>
      <c r="L64" s="4"/>
    </row>
    <row r="65" spans="1:37" s="21" customFormat="1" ht="15.75" thickBot="1" x14ac:dyDescent="0.3">
      <c r="A65" s="41" t="s">
        <v>89</v>
      </c>
      <c r="B65" s="42"/>
      <c r="C65" s="42"/>
      <c r="D65" s="42"/>
      <c r="E65" s="158">
        <f>E61-E63</f>
        <v>51500</v>
      </c>
      <c r="F65" s="159"/>
      <c r="G65" s="158">
        <f>G61-G63</f>
        <v>51500</v>
      </c>
      <c r="H65" s="159"/>
      <c r="I65" s="158">
        <f>I61-I63</f>
        <v>51500</v>
      </c>
      <c r="J65" s="159"/>
      <c r="K65" s="158">
        <f>K61-K63</f>
        <v>51500</v>
      </c>
      <c r="L65" s="159"/>
    </row>
    <row r="66" spans="1:37" s="3" customFormat="1" ht="15.75" thickTop="1" x14ac:dyDescent="0.25">
      <c r="A66" s="2"/>
      <c r="B66" s="2"/>
      <c r="C66" s="2"/>
      <c r="F66" s="4"/>
      <c r="H66" s="4"/>
      <c r="J66" s="4"/>
      <c r="L66" s="4"/>
    </row>
    <row r="67" spans="1:37" s="3" customFormat="1" ht="15" hidden="1" x14ac:dyDescent="0.25">
      <c r="A67" s="280"/>
      <c r="B67" s="280"/>
      <c r="C67" s="280"/>
      <c r="D67" s="281"/>
      <c r="E67" s="281"/>
      <c r="F67" s="281"/>
      <c r="G67" s="281"/>
      <c r="H67" s="281"/>
      <c r="I67" s="281"/>
      <c r="J67" s="281"/>
      <c r="K67" s="281"/>
    </row>
    <row r="68" spans="1:37" s="3" customFormat="1" ht="15" hidden="1" x14ac:dyDescent="0.25">
      <c r="A68" s="280"/>
      <c r="B68" s="280"/>
      <c r="C68" s="280"/>
      <c r="D68" s="281"/>
      <c r="E68" s="281"/>
      <c r="F68" s="281"/>
      <c r="G68" s="281"/>
      <c r="H68" s="281"/>
      <c r="I68" s="281"/>
      <c r="J68" s="281"/>
      <c r="K68" s="281"/>
    </row>
    <row r="69" spans="1:37" s="3" customFormat="1" ht="15" hidden="1" x14ac:dyDescent="0.25">
      <c r="A69" s="280"/>
      <c r="B69" s="280"/>
      <c r="C69" s="280"/>
      <c r="D69" s="281"/>
      <c r="E69" s="281"/>
      <c r="F69" s="281"/>
      <c r="G69" s="281"/>
      <c r="H69" s="281"/>
      <c r="I69" s="281"/>
      <c r="J69" s="281"/>
      <c r="K69" s="281"/>
    </row>
    <row r="70" spans="1:37" s="3" customFormat="1" ht="15.6" hidden="1" customHeight="1" x14ac:dyDescent="0.25">
      <c r="A70" s="22"/>
      <c r="B70" s="6"/>
      <c r="C70" s="6"/>
      <c r="D70" s="6"/>
      <c r="E70" s="7"/>
      <c r="F70" s="6"/>
      <c r="G70" s="7"/>
      <c r="H70" s="6"/>
      <c r="I70" s="7"/>
      <c r="J70" s="6"/>
      <c r="K70" s="7"/>
      <c r="L70" s="6"/>
      <c r="M70" s="6"/>
      <c r="N70" s="6"/>
      <c r="O70" s="6"/>
      <c r="P70" s="6"/>
      <c r="Q70" s="6"/>
      <c r="R70" s="6"/>
      <c r="S70" s="6"/>
      <c r="T70" s="6"/>
      <c r="U70" s="6"/>
      <c r="V70" s="6"/>
      <c r="W70" s="6"/>
      <c r="X70" s="6"/>
      <c r="Y70" s="6"/>
      <c r="Z70" s="6"/>
      <c r="AA70" s="6"/>
      <c r="AB70" s="6"/>
      <c r="AC70" s="6"/>
      <c r="AD70" s="6"/>
      <c r="AE70" s="6"/>
      <c r="AF70" s="6"/>
      <c r="AG70" s="6"/>
      <c r="AH70" s="6"/>
      <c r="AI70" s="6"/>
      <c r="AJ70" s="6"/>
      <c r="AK70" s="6"/>
    </row>
    <row r="71" spans="1:37" s="3" customFormat="1" ht="33.75" customHeight="1" x14ac:dyDescent="0.25">
      <c r="A71" s="282" t="s">
        <v>57</v>
      </c>
      <c r="B71" s="283"/>
      <c r="C71" s="283"/>
      <c r="D71" s="283"/>
      <c r="E71" s="283"/>
      <c r="F71" s="283"/>
      <c r="G71" s="283"/>
      <c r="H71" s="283"/>
      <c r="I71" s="283"/>
      <c r="J71" s="283"/>
      <c r="K71" s="283"/>
      <c r="L71" s="283"/>
      <c r="M71" s="283"/>
    </row>
    <row r="72" spans="1:37" s="3" customFormat="1" ht="15" x14ac:dyDescent="0.25">
      <c r="E72" s="4"/>
      <c r="G72" s="4"/>
      <c r="I72" s="4"/>
      <c r="K72" s="4"/>
    </row>
    <row r="73" spans="1:37" s="3" customFormat="1" ht="15" hidden="1" x14ac:dyDescent="0.25">
      <c r="A73" s="3" t="s">
        <v>14</v>
      </c>
      <c r="E73" s="9" t="e">
        <f>E63/(#REF!-E63)</f>
        <v>#REF!</v>
      </c>
      <c r="G73" s="9" t="e">
        <f>G63/(#REF!-G63)</f>
        <v>#REF!</v>
      </c>
      <c r="I73" s="9" t="e">
        <f>I63/(#REF!-I63)</f>
        <v>#REF!</v>
      </c>
      <c r="K73" s="9" t="e">
        <f>K63/(#REF!-K63)</f>
        <v>#REF!</v>
      </c>
    </row>
    <row r="74" spans="1:37" s="3" customFormat="1" ht="15" hidden="1" x14ac:dyDescent="0.25">
      <c r="A74" s="3" t="s">
        <v>75</v>
      </c>
      <c r="E74" s="9">
        <f>E54/E65</f>
        <v>1.5533980582524271E-2</v>
      </c>
      <c r="F74" s="9"/>
      <c r="G74" s="9">
        <f>G54/G65</f>
        <v>1.5533980582524271E-2</v>
      </c>
      <c r="H74" s="9"/>
      <c r="I74" s="9">
        <f>I54/I65</f>
        <v>1.5533980582524271E-2</v>
      </c>
      <c r="J74" s="9"/>
      <c r="K74" s="9">
        <f>K54/K65</f>
        <v>1.5533980582524271E-2</v>
      </c>
    </row>
    <row r="75" spans="1:37" s="3" customFormat="1" ht="15" hidden="1" x14ac:dyDescent="0.25">
      <c r="A75" s="3" t="s">
        <v>15</v>
      </c>
      <c r="E75" s="9">
        <f>E53/E65</f>
        <v>3.6893203883495145E-2</v>
      </c>
      <c r="G75" s="9">
        <f>G53/G65</f>
        <v>3.6893203883495145E-2</v>
      </c>
      <c r="I75" s="9">
        <f>I53/I65</f>
        <v>3.6893203883495145E-2</v>
      </c>
      <c r="K75" s="9">
        <f>K53/K65</f>
        <v>3.6893203883495145E-2</v>
      </c>
    </row>
    <row r="76" spans="1:37" s="3" customFormat="1" ht="15" hidden="1" x14ac:dyDescent="0.25">
      <c r="A76" s="3" t="s">
        <v>21</v>
      </c>
      <c r="E76" s="9">
        <f>E59/(E57-E63)</f>
        <v>6.8243103090645088E-2</v>
      </c>
      <c r="G76" s="9">
        <f>G59/(G57-G63)</f>
        <v>6.8243103090645088E-2</v>
      </c>
      <c r="I76" s="9">
        <f>I59/(I57-I63)</f>
        <v>6.8243103090645088E-2</v>
      </c>
      <c r="K76" s="9">
        <f>K59/(K57-K63)</f>
        <v>6.8243103090645088E-2</v>
      </c>
    </row>
    <row r="77" spans="1:37" s="3" customFormat="1" ht="15" hidden="1" x14ac:dyDescent="0.25">
      <c r="A77" s="3" t="s">
        <v>20</v>
      </c>
      <c r="E77" s="4">
        <f>E22/(E22+E38)</f>
        <v>0.90909090909090906</v>
      </c>
      <c r="G77" s="4">
        <f>G22/(G22+G38)</f>
        <v>0.90909090909090906</v>
      </c>
      <c r="I77" s="4">
        <f>I22/(I22+I38)</f>
        <v>0.90909090909090906</v>
      </c>
      <c r="K77" s="4">
        <f>K22/(K22+K38)</f>
        <v>0.90909090909090906</v>
      </c>
    </row>
    <row r="78" spans="1:37" s="3" customFormat="1" ht="15" x14ac:dyDescent="0.25">
      <c r="E78" s="4"/>
      <c r="G78" s="4"/>
      <c r="I78" s="4"/>
      <c r="K78" s="4"/>
    </row>
    <row r="80" spans="1:37" s="3" customFormat="1" ht="15" x14ac:dyDescent="0.25">
      <c r="E80" s="4"/>
      <c r="G80" s="4"/>
      <c r="I80" s="4"/>
      <c r="K80" s="4"/>
    </row>
    <row r="81" spans="5:11" s="3" customFormat="1" ht="15" x14ac:dyDescent="0.25">
      <c r="E81" s="4"/>
      <c r="G81" s="4"/>
      <c r="I81" s="4"/>
      <c r="K81" s="4"/>
    </row>
  </sheetData>
  <mergeCells count="4">
    <mergeCell ref="E5:L5"/>
    <mergeCell ref="A67:K69"/>
    <mergeCell ref="A71:M71"/>
    <mergeCell ref="A7:D7"/>
  </mergeCells>
  <phoneticPr fontId="0" type="noConversion"/>
  <pageMargins left="0.74803149606299213" right="0.74803149606299213" top="0.98425196850393704" bottom="0.98425196850393704" header="0" footer="0"/>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3" workbookViewId="0">
      <selection activeCell="A13" sqref="A13"/>
    </sheetView>
  </sheetViews>
  <sheetFormatPr defaultRowHeight="12.75" x14ac:dyDescent="0.2"/>
  <cols>
    <col min="1" max="1" width="50.7109375" customWidth="1"/>
    <col min="2" max="2" width="9.140625" customWidth="1"/>
  </cols>
  <sheetData>
    <row r="1" spans="1:9" ht="19.5" x14ac:dyDescent="0.3">
      <c r="A1" s="216" t="s">
        <v>115</v>
      </c>
      <c r="B1" s="195"/>
      <c r="C1" s="197"/>
      <c r="D1" s="194"/>
      <c r="E1" s="194"/>
      <c r="F1" s="195"/>
      <c r="G1" s="197"/>
      <c r="H1" s="194"/>
      <c r="I1" s="194"/>
    </row>
    <row r="2" spans="1:9" ht="15" x14ac:dyDescent="0.25">
      <c r="A2" s="196" t="s">
        <v>32</v>
      </c>
      <c r="B2" s="194"/>
      <c r="C2" s="194"/>
      <c r="D2" s="194"/>
      <c r="E2" s="194"/>
      <c r="F2" s="194"/>
      <c r="G2" s="197"/>
      <c r="H2" s="194"/>
      <c r="I2" s="194"/>
    </row>
    <row r="3" spans="1:9" ht="15" x14ac:dyDescent="0.25">
      <c r="A3" s="196"/>
      <c r="B3" s="195"/>
      <c r="C3" s="197"/>
      <c r="D3" s="195"/>
      <c r="E3" s="197"/>
      <c r="F3" s="195"/>
      <c r="G3" s="197"/>
      <c r="H3" s="194"/>
      <c r="I3" s="194"/>
    </row>
    <row r="4" spans="1:9" ht="15" x14ac:dyDescent="0.25">
      <c r="A4" s="223" t="s">
        <v>103</v>
      </c>
      <c r="B4" s="284" t="s">
        <v>11</v>
      </c>
      <c r="C4" s="284"/>
      <c r="D4" s="284"/>
      <c r="E4" s="284"/>
      <c r="F4" s="284"/>
      <c r="G4" s="284"/>
      <c r="H4" s="284"/>
      <c r="I4" s="284"/>
    </row>
    <row r="5" spans="1:9" ht="15" x14ac:dyDescent="0.25">
      <c r="A5" s="209"/>
      <c r="B5" s="285"/>
      <c r="C5" s="285"/>
      <c r="D5" s="285"/>
      <c r="E5" s="285"/>
      <c r="F5" s="285"/>
      <c r="G5" s="285"/>
      <c r="H5" s="285"/>
      <c r="I5" s="285"/>
    </row>
    <row r="6" spans="1:9" ht="15" x14ac:dyDescent="0.25">
      <c r="A6" s="219"/>
      <c r="B6" s="218">
        <v>2018</v>
      </c>
      <c r="C6" s="205" t="s">
        <v>0</v>
      </c>
      <c r="D6" s="218">
        <v>2019</v>
      </c>
      <c r="E6" s="205" t="s">
        <v>0</v>
      </c>
      <c r="F6" s="218">
        <v>2020</v>
      </c>
      <c r="G6" s="205" t="s">
        <v>0</v>
      </c>
      <c r="H6" s="218">
        <v>2021</v>
      </c>
      <c r="I6" s="205" t="s">
        <v>0</v>
      </c>
    </row>
    <row r="7" spans="1:9" ht="15" x14ac:dyDescent="0.25">
      <c r="A7" s="208" t="s">
        <v>98</v>
      </c>
      <c r="B7" s="206">
        <v>400</v>
      </c>
      <c r="C7" s="207">
        <v>0.21052631578947367</v>
      </c>
      <c r="D7" s="206">
        <v>400</v>
      </c>
      <c r="E7" s="207">
        <v>0.21052631578947367</v>
      </c>
      <c r="F7" s="206">
        <v>400</v>
      </c>
      <c r="G7" s="207">
        <v>0.21052631578947367</v>
      </c>
      <c r="H7" s="206">
        <v>400</v>
      </c>
      <c r="I7" s="207">
        <v>0.21052631578947367</v>
      </c>
    </row>
    <row r="8" spans="1:9" ht="15" x14ac:dyDescent="0.25">
      <c r="A8" s="213" t="s">
        <v>99</v>
      </c>
      <c r="B8" s="206">
        <v>400</v>
      </c>
      <c r="C8" s="207">
        <v>0.21052631578947367</v>
      </c>
      <c r="D8" s="206">
        <v>400</v>
      </c>
      <c r="E8" s="207">
        <v>0.21052631578947367</v>
      </c>
      <c r="F8" s="206">
        <v>400</v>
      </c>
      <c r="G8" s="207">
        <v>0.21052631578947367</v>
      </c>
      <c r="H8" s="206">
        <v>400</v>
      </c>
      <c r="I8" s="207">
        <v>0.21052631578947367</v>
      </c>
    </row>
    <row r="9" spans="1:9" ht="15" x14ac:dyDescent="0.25">
      <c r="A9" s="213" t="s">
        <v>100</v>
      </c>
      <c r="B9" s="206">
        <v>400</v>
      </c>
      <c r="C9" s="207">
        <v>0.21052631578947367</v>
      </c>
      <c r="D9" s="206">
        <v>400</v>
      </c>
      <c r="E9" s="207">
        <v>0.21052631578947367</v>
      </c>
      <c r="F9" s="206">
        <v>400</v>
      </c>
      <c r="G9" s="207">
        <v>0.21052631578947367</v>
      </c>
      <c r="H9" s="206">
        <v>400</v>
      </c>
      <c r="I9" s="207">
        <v>0.21052631578947367</v>
      </c>
    </row>
    <row r="10" spans="1:9" ht="15" x14ac:dyDescent="0.25">
      <c r="A10" s="213" t="s">
        <v>101</v>
      </c>
      <c r="B10" s="206">
        <v>400</v>
      </c>
      <c r="C10" s="207">
        <v>0.21052631578947367</v>
      </c>
      <c r="D10" s="206">
        <v>400</v>
      </c>
      <c r="E10" s="207">
        <v>0.21052631578947367</v>
      </c>
      <c r="F10" s="206">
        <v>400</v>
      </c>
      <c r="G10" s="207">
        <v>0.21052631578947367</v>
      </c>
      <c r="H10" s="206">
        <v>400</v>
      </c>
      <c r="I10" s="207">
        <v>0.21052631578947367</v>
      </c>
    </row>
    <row r="11" spans="1:9" ht="15" x14ac:dyDescent="0.25">
      <c r="A11" s="213" t="s">
        <v>102</v>
      </c>
      <c r="B11" s="206">
        <v>300</v>
      </c>
      <c r="C11" s="207">
        <v>0.15789473684210525</v>
      </c>
      <c r="D11" s="206">
        <v>300</v>
      </c>
      <c r="E11" s="207">
        <v>0.15789473684210525</v>
      </c>
      <c r="F11" s="206">
        <v>300</v>
      </c>
      <c r="G11" s="207">
        <v>0.15789473684210525</v>
      </c>
      <c r="H11" s="206">
        <v>300</v>
      </c>
      <c r="I11" s="207">
        <v>0.15789473684210525</v>
      </c>
    </row>
    <row r="12" spans="1:9" ht="15.75" thickBot="1" x14ac:dyDescent="0.3">
      <c r="A12" s="220" t="s">
        <v>97</v>
      </c>
      <c r="B12" s="221">
        <v>1900</v>
      </c>
      <c r="C12" s="222"/>
      <c r="D12" s="221">
        <v>1900</v>
      </c>
      <c r="E12" s="222"/>
      <c r="F12" s="221">
        <v>1900</v>
      </c>
      <c r="G12" s="222"/>
      <c r="H12" s="221">
        <v>1900</v>
      </c>
      <c r="I12" s="222"/>
    </row>
    <row r="13" spans="1:9" ht="13.5" thickTop="1" x14ac:dyDescent="0.2"/>
    <row r="15" spans="1:9" ht="15" customHeight="1" x14ac:dyDescent="0.25">
      <c r="A15" s="217" t="s">
        <v>109</v>
      </c>
      <c r="B15" s="284" t="s">
        <v>11</v>
      </c>
      <c r="C15" s="284"/>
      <c r="D15" s="284"/>
      <c r="E15" s="284"/>
      <c r="F15" s="284"/>
      <c r="G15" s="284"/>
      <c r="H15" s="284"/>
      <c r="I15" s="284"/>
    </row>
    <row r="16" spans="1:9" ht="15" x14ac:dyDescent="0.25">
      <c r="A16" s="209"/>
      <c r="B16" s="286"/>
      <c r="C16" s="286"/>
      <c r="D16" s="286"/>
      <c r="E16" s="286"/>
      <c r="F16" s="286"/>
      <c r="G16" s="286"/>
      <c r="H16" s="286"/>
      <c r="I16" s="286"/>
    </row>
    <row r="17" spans="1:9" ht="15" x14ac:dyDescent="0.25">
      <c r="A17" s="219"/>
      <c r="B17" s="212">
        <v>2018</v>
      </c>
      <c r="C17" s="205" t="s">
        <v>0</v>
      </c>
      <c r="D17" s="212">
        <v>2019</v>
      </c>
      <c r="E17" s="205" t="s">
        <v>0</v>
      </c>
      <c r="F17" s="212">
        <v>2020</v>
      </c>
      <c r="G17" s="205" t="s">
        <v>0</v>
      </c>
      <c r="H17" s="212">
        <v>2021</v>
      </c>
      <c r="I17" s="205" t="s">
        <v>0</v>
      </c>
    </row>
    <row r="18" spans="1:9" ht="15" x14ac:dyDescent="0.25">
      <c r="A18" s="213" t="s">
        <v>104</v>
      </c>
      <c r="B18" s="206">
        <v>400</v>
      </c>
      <c r="C18" s="207">
        <v>0.21052631578947367</v>
      </c>
      <c r="D18" s="206">
        <v>400</v>
      </c>
      <c r="E18" s="207">
        <v>0.21052631578947367</v>
      </c>
      <c r="F18" s="206">
        <v>400</v>
      </c>
      <c r="G18" s="207">
        <v>0.21052631578947367</v>
      </c>
      <c r="H18" s="206">
        <v>400</v>
      </c>
      <c r="I18" s="207">
        <v>0.21052631578947367</v>
      </c>
    </row>
    <row r="19" spans="1:9" ht="15" x14ac:dyDescent="0.25">
      <c r="A19" s="213" t="s">
        <v>105</v>
      </c>
      <c r="B19" s="206">
        <v>400</v>
      </c>
      <c r="C19" s="207">
        <v>0.21052631578947367</v>
      </c>
      <c r="D19" s="206">
        <v>400</v>
      </c>
      <c r="E19" s="207">
        <v>0.21052631578947367</v>
      </c>
      <c r="F19" s="206">
        <v>400</v>
      </c>
      <c r="G19" s="207">
        <v>0.21052631578947367</v>
      </c>
      <c r="H19" s="206">
        <v>400</v>
      </c>
      <c r="I19" s="207">
        <v>0.21052631578947367</v>
      </c>
    </row>
    <row r="20" spans="1:9" ht="15" x14ac:dyDescent="0.25">
      <c r="A20" s="213" t="s">
        <v>106</v>
      </c>
      <c r="B20" s="206">
        <v>400</v>
      </c>
      <c r="C20" s="207">
        <v>0.21052631578947367</v>
      </c>
      <c r="D20" s="206">
        <v>400</v>
      </c>
      <c r="E20" s="207">
        <v>0.21052631578947367</v>
      </c>
      <c r="F20" s="206">
        <v>400</v>
      </c>
      <c r="G20" s="207">
        <v>0.21052631578947367</v>
      </c>
      <c r="H20" s="206">
        <v>400</v>
      </c>
      <c r="I20" s="207">
        <v>0.21052631578947367</v>
      </c>
    </row>
    <row r="21" spans="1:9" ht="15" x14ac:dyDescent="0.25">
      <c r="A21" s="213" t="s">
        <v>107</v>
      </c>
      <c r="B21" s="206">
        <v>400</v>
      </c>
      <c r="C21" s="207">
        <v>0.21052631578947367</v>
      </c>
      <c r="D21" s="206">
        <v>400</v>
      </c>
      <c r="E21" s="207">
        <v>0.21052631578947367</v>
      </c>
      <c r="F21" s="206">
        <v>400</v>
      </c>
      <c r="G21" s="207">
        <v>0.21052631578947367</v>
      </c>
      <c r="H21" s="206">
        <v>400</v>
      </c>
      <c r="I21" s="207">
        <v>0.21052631578947367</v>
      </c>
    </row>
    <row r="22" spans="1:9" ht="15" x14ac:dyDescent="0.25">
      <c r="A22" s="213" t="s">
        <v>108</v>
      </c>
      <c r="B22" s="206">
        <v>300</v>
      </c>
      <c r="C22" s="207">
        <v>0.15789473684210525</v>
      </c>
      <c r="D22" s="206">
        <v>300</v>
      </c>
      <c r="E22" s="207">
        <v>0.15789473684210525</v>
      </c>
      <c r="F22" s="206">
        <v>300</v>
      </c>
      <c r="G22" s="207">
        <v>0.15789473684210525</v>
      </c>
      <c r="H22" s="206">
        <v>300</v>
      </c>
      <c r="I22" s="207">
        <v>0.15789473684210525</v>
      </c>
    </row>
    <row r="23" spans="1:9" ht="15.75" thickBot="1" x14ac:dyDescent="0.3">
      <c r="A23" s="211" t="s">
        <v>97</v>
      </c>
      <c r="B23" s="214">
        <v>1900</v>
      </c>
      <c r="C23" s="215"/>
      <c r="D23" s="214">
        <v>1900</v>
      </c>
      <c r="E23" s="215"/>
      <c r="F23" s="214">
        <v>1900</v>
      </c>
      <c r="G23" s="215"/>
      <c r="H23" s="214">
        <v>1900</v>
      </c>
      <c r="I23" s="215"/>
    </row>
    <row r="24" spans="1:9" ht="13.5" thickTop="1" x14ac:dyDescent="0.2"/>
  </sheetData>
  <mergeCells count="2">
    <mergeCell ref="B4:I5"/>
    <mergeCell ref="B15:I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workbookViewId="0">
      <pane ySplit="4" topLeftCell="A9" activePane="bottomLeft" state="frozen"/>
      <selection pane="bottomLeft" activeCell="K30" sqref="K30"/>
    </sheetView>
  </sheetViews>
  <sheetFormatPr defaultColWidth="9.140625" defaultRowHeight="12.75" x14ac:dyDescent="0.2"/>
  <cols>
    <col min="1" max="1" width="66.28515625" style="45" customWidth="1"/>
    <col min="2" max="2" width="11" style="45" bestFit="1" customWidth="1"/>
    <col min="3" max="3" width="4.42578125" style="45" customWidth="1"/>
    <col min="4" max="4" width="11" style="45" bestFit="1" customWidth="1"/>
    <col min="5" max="5" width="5.28515625" style="45" customWidth="1"/>
    <col min="6" max="6" width="11" style="45" bestFit="1" customWidth="1"/>
    <col min="7" max="7" width="4.85546875" style="45" customWidth="1"/>
    <col min="8" max="8" width="11" style="45" bestFit="1" customWidth="1"/>
    <col min="9" max="9" width="4.7109375" style="45" bestFit="1" customWidth="1"/>
    <col min="10" max="10" width="7.42578125" style="45" customWidth="1"/>
    <col min="11" max="12" width="34.42578125" style="45" customWidth="1"/>
    <col min="13" max="13" width="14.7109375" style="45" bestFit="1" customWidth="1"/>
    <col min="14" max="14" width="16.28515625" style="45" bestFit="1" customWidth="1"/>
    <col min="15" max="15" width="14.85546875" style="45" customWidth="1"/>
    <col min="16" max="16" width="14.42578125" style="45" customWidth="1"/>
    <col min="17" max="17" width="14.7109375" style="45" customWidth="1"/>
    <col min="18" max="18" width="15" style="45" customWidth="1"/>
    <col min="19" max="19" width="12.5703125" style="45" customWidth="1"/>
    <col min="20" max="20" width="14.7109375" style="45" customWidth="1"/>
    <col min="21" max="23" width="12.140625" style="45" bestFit="1" customWidth="1"/>
    <col min="24" max="24" width="10.42578125" style="45" bestFit="1" customWidth="1"/>
    <col min="25" max="25" width="15.5703125" style="45" bestFit="1" customWidth="1"/>
    <col min="26" max="16384" width="9.140625" style="45"/>
  </cols>
  <sheetData>
    <row r="1" spans="1:26" ht="37.5" customHeight="1" x14ac:dyDescent="0.3">
      <c r="A1" s="251" t="s">
        <v>74</v>
      </c>
      <c r="B1" s="238"/>
      <c r="C1" s="238"/>
      <c r="D1" s="238"/>
      <c r="E1" s="238"/>
      <c r="F1" s="238"/>
      <c r="G1" s="238"/>
      <c r="H1" s="238"/>
      <c r="I1" s="254"/>
    </row>
    <row r="2" spans="1:26" ht="15" customHeight="1" x14ac:dyDescent="0.25">
      <c r="A2" s="11" t="s">
        <v>32</v>
      </c>
      <c r="B2" s="12"/>
      <c r="C2" s="12"/>
      <c r="D2" s="12"/>
      <c r="E2" s="12"/>
      <c r="F2" s="12"/>
      <c r="G2" s="12"/>
      <c r="H2" s="12"/>
      <c r="I2" s="120"/>
      <c r="K2" s="11"/>
      <c r="L2" s="11"/>
      <c r="M2" s="11"/>
      <c r="N2" s="11"/>
      <c r="O2" s="11"/>
      <c r="P2" s="11"/>
      <c r="Q2" s="11"/>
      <c r="R2" s="11"/>
      <c r="S2" s="11"/>
      <c r="T2" s="11"/>
      <c r="U2" s="11"/>
      <c r="V2" s="11"/>
    </row>
    <row r="3" spans="1:26" ht="15" customHeight="1" x14ac:dyDescent="0.25">
      <c r="A3" s="11"/>
      <c r="B3" s="12"/>
      <c r="C3" s="12"/>
      <c r="D3" s="12"/>
      <c r="E3" s="12"/>
      <c r="F3" s="12"/>
      <c r="G3" s="12"/>
      <c r="H3" s="12"/>
      <c r="I3" s="120"/>
      <c r="K3" s="11"/>
      <c r="L3" s="11"/>
      <c r="M3" s="11"/>
      <c r="N3" s="11"/>
      <c r="O3" s="11"/>
      <c r="P3" s="11"/>
      <c r="Q3" s="11"/>
      <c r="R3" s="11"/>
      <c r="S3" s="11"/>
      <c r="T3" s="11"/>
      <c r="U3" s="11"/>
      <c r="V3" s="11"/>
    </row>
    <row r="4" spans="1:26" ht="28.5" customHeight="1" x14ac:dyDescent="0.25">
      <c r="A4" s="171" t="s">
        <v>51</v>
      </c>
      <c r="B4" s="293" t="s">
        <v>11</v>
      </c>
      <c r="C4" s="293"/>
      <c r="D4" s="293"/>
      <c r="E4" s="293"/>
      <c r="F4" s="293"/>
      <c r="G4" s="293"/>
      <c r="H4" s="293"/>
      <c r="I4" s="293"/>
      <c r="K4" s="11"/>
      <c r="L4" s="11"/>
      <c r="M4" s="11"/>
      <c r="N4" s="11"/>
      <c r="O4" s="11"/>
      <c r="P4" s="11"/>
      <c r="Q4" s="11"/>
      <c r="R4" s="11"/>
      <c r="S4" s="11"/>
      <c r="T4" s="11"/>
      <c r="U4" s="11"/>
      <c r="V4" s="11"/>
      <c r="W4" s="11"/>
      <c r="X4" s="11"/>
      <c r="Y4" s="11"/>
      <c r="Z4" s="11"/>
    </row>
    <row r="5" spans="1:26" ht="15" x14ac:dyDescent="0.25">
      <c r="A5" s="170" t="s">
        <v>51</v>
      </c>
      <c r="B5" s="168">
        <v>2018</v>
      </c>
      <c r="C5" s="169" t="s">
        <v>0</v>
      </c>
      <c r="D5" s="168">
        <v>2019</v>
      </c>
      <c r="E5" s="169" t="s">
        <v>0</v>
      </c>
      <c r="F5" s="168">
        <v>2020</v>
      </c>
      <c r="G5" s="169" t="s">
        <v>0</v>
      </c>
      <c r="H5" s="168">
        <f>F5+1</f>
        <v>2021</v>
      </c>
      <c r="I5" s="169" t="s">
        <v>0</v>
      </c>
      <c r="K5" s="11"/>
      <c r="L5" s="11"/>
      <c r="M5" s="11"/>
      <c r="N5" s="11"/>
      <c r="O5" s="11"/>
      <c r="P5" s="11"/>
      <c r="Q5" s="11"/>
      <c r="R5" s="11"/>
      <c r="S5" s="11"/>
      <c r="T5" s="11"/>
      <c r="U5" s="11"/>
      <c r="V5" s="11"/>
      <c r="W5" s="11"/>
      <c r="X5" s="11"/>
      <c r="Y5" s="11"/>
      <c r="Z5" s="11"/>
    </row>
    <row r="6" spans="1:26" ht="15" x14ac:dyDescent="0.25">
      <c r="A6" s="162" t="s">
        <v>26</v>
      </c>
      <c r="B6" s="256">
        <v>2250</v>
      </c>
      <c r="C6" s="193"/>
      <c r="D6" s="256">
        <v>2250</v>
      </c>
      <c r="E6" s="193"/>
      <c r="F6" s="256">
        <v>2250</v>
      </c>
      <c r="G6" s="193"/>
      <c r="H6" s="256">
        <v>2250</v>
      </c>
      <c r="I6" s="193"/>
      <c r="J6" s="201" t="s">
        <v>79</v>
      </c>
      <c r="K6" s="11"/>
      <c r="L6" s="11"/>
      <c r="M6" s="11"/>
      <c r="N6" s="11"/>
      <c r="O6" s="11"/>
      <c r="P6" s="11"/>
      <c r="Q6" s="11"/>
      <c r="R6" s="11"/>
      <c r="S6" s="11"/>
      <c r="T6" s="11"/>
      <c r="U6" s="11"/>
      <c r="V6" s="11"/>
      <c r="W6" s="11"/>
      <c r="X6" s="11"/>
      <c r="Y6" s="11"/>
      <c r="Z6" s="11"/>
    </row>
    <row r="7" spans="1:26" ht="15" x14ac:dyDescent="0.25">
      <c r="A7" s="162" t="s">
        <v>27</v>
      </c>
      <c r="B7" s="256">
        <v>1000</v>
      </c>
      <c r="C7" s="193"/>
      <c r="D7" s="256">
        <v>1000</v>
      </c>
      <c r="E7" s="193"/>
      <c r="F7" s="256">
        <v>1000</v>
      </c>
      <c r="G7" s="193"/>
      <c r="H7" s="256">
        <v>1000</v>
      </c>
      <c r="I7" s="193"/>
      <c r="J7" s="201" t="s">
        <v>79</v>
      </c>
      <c r="K7" s="11"/>
      <c r="L7" s="11"/>
      <c r="M7" s="11"/>
      <c r="N7" s="11"/>
      <c r="O7" s="11"/>
      <c r="P7" s="11"/>
      <c r="Q7" s="11"/>
      <c r="R7" s="11"/>
      <c r="S7" s="11"/>
      <c r="T7" s="11"/>
      <c r="U7" s="11"/>
      <c r="V7" s="11"/>
      <c r="W7" s="11"/>
      <c r="X7" s="11"/>
      <c r="Y7" s="11"/>
      <c r="Z7" s="11"/>
    </row>
    <row r="8" spans="1:26" ht="15" x14ac:dyDescent="0.25">
      <c r="A8" s="163"/>
      <c r="B8" s="256"/>
      <c r="C8" s="193"/>
      <c r="D8" s="256"/>
      <c r="E8" s="193"/>
      <c r="F8" s="256"/>
      <c r="G8" s="193"/>
      <c r="H8" s="256"/>
      <c r="I8" s="193"/>
      <c r="J8" s="201" t="s">
        <v>79</v>
      </c>
      <c r="K8" s="11"/>
      <c r="L8" s="11"/>
      <c r="M8" s="11"/>
      <c r="N8" s="11"/>
      <c r="O8" s="11"/>
      <c r="P8" s="11"/>
      <c r="Q8" s="11"/>
      <c r="R8" s="11"/>
      <c r="S8" s="11"/>
      <c r="T8" s="11"/>
      <c r="U8" s="11"/>
      <c r="V8" s="11"/>
      <c r="W8" s="11"/>
      <c r="X8" s="11"/>
      <c r="Y8" s="11"/>
      <c r="Z8" s="11"/>
    </row>
    <row r="9" spans="1:26" ht="15.75" thickBot="1" x14ac:dyDescent="0.3">
      <c r="A9" s="18" t="s">
        <v>29</v>
      </c>
      <c r="B9" s="157">
        <f>B6+B7</f>
        <v>3250</v>
      </c>
      <c r="C9" s="156"/>
      <c r="D9" s="157">
        <f>D6+D7</f>
        <v>3250</v>
      </c>
      <c r="E9" s="156"/>
      <c r="F9" s="157">
        <f>F6+F7</f>
        <v>3250</v>
      </c>
      <c r="G9" s="156"/>
      <c r="H9" s="157">
        <f>H6+H7</f>
        <v>3250</v>
      </c>
      <c r="I9" s="156"/>
      <c r="K9" s="11"/>
      <c r="L9" s="11"/>
      <c r="M9" s="11"/>
      <c r="N9" s="11"/>
      <c r="O9" s="11"/>
      <c r="P9" s="11"/>
      <c r="Q9" s="11"/>
      <c r="R9" s="11"/>
      <c r="S9" s="11"/>
      <c r="T9" s="11"/>
      <c r="U9" s="11"/>
      <c r="V9" s="11"/>
      <c r="W9" s="11"/>
      <c r="X9" s="11"/>
      <c r="Y9" s="11"/>
      <c r="Z9" s="11"/>
    </row>
    <row r="10" spans="1:26" ht="15.75" thickTop="1" x14ac:dyDescent="0.25">
      <c r="A10" s="107"/>
      <c r="B10" s="172"/>
      <c r="C10" s="172"/>
      <c r="D10" s="172"/>
      <c r="E10" s="172"/>
      <c r="F10" s="172"/>
      <c r="G10" s="172"/>
      <c r="H10" s="172"/>
      <c r="I10" s="255"/>
      <c r="K10" s="11"/>
      <c r="L10" s="11"/>
      <c r="M10" s="11"/>
      <c r="N10" s="11"/>
      <c r="O10" s="11"/>
      <c r="P10" s="11"/>
      <c r="Q10" s="11"/>
      <c r="R10" s="11"/>
      <c r="S10" s="11"/>
      <c r="T10" s="11"/>
      <c r="U10" s="11"/>
      <c r="V10" s="11"/>
      <c r="W10" s="11"/>
      <c r="X10" s="11"/>
      <c r="Y10" s="11"/>
      <c r="Z10" s="11"/>
    </row>
    <row r="11" spans="1:26" ht="15" x14ac:dyDescent="0.25">
      <c r="A11" s="120"/>
      <c r="B11" s="119"/>
      <c r="C11" s="119"/>
      <c r="D11" s="120"/>
      <c r="E11" s="120"/>
      <c r="F11" s="120"/>
      <c r="G11" s="120"/>
      <c r="H11" s="120"/>
      <c r="I11" s="120"/>
      <c r="J11" s="96"/>
      <c r="K11" s="11"/>
      <c r="L11" s="11"/>
      <c r="M11" s="11"/>
      <c r="N11" s="11"/>
      <c r="O11" s="11"/>
      <c r="P11" s="11"/>
      <c r="Q11" s="11"/>
      <c r="R11" s="11"/>
      <c r="S11" s="11"/>
      <c r="T11" s="11"/>
      <c r="U11" s="11"/>
      <c r="V11" s="11"/>
      <c r="W11" s="11"/>
      <c r="X11" s="11"/>
      <c r="Y11" s="11"/>
      <c r="Z11" s="11"/>
    </row>
    <row r="12" spans="1:26" ht="30" customHeight="1" x14ac:dyDescent="0.25">
      <c r="A12" s="173" t="s">
        <v>28</v>
      </c>
      <c r="B12" s="294" t="s">
        <v>11</v>
      </c>
      <c r="C12" s="294"/>
      <c r="D12" s="294"/>
      <c r="E12" s="294"/>
      <c r="F12" s="294"/>
      <c r="G12" s="294"/>
      <c r="H12" s="294"/>
      <c r="I12" s="294"/>
      <c r="K12" s="11"/>
      <c r="L12" s="11"/>
      <c r="M12" s="11"/>
      <c r="N12" s="11"/>
      <c r="O12" s="11"/>
      <c r="P12" s="11"/>
      <c r="Q12" s="11"/>
      <c r="R12" s="11"/>
      <c r="S12" s="11"/>
      <c r="T12" s="11"/>
      <c r="U12" s="11"/>
      <c r="V12" s="11"/>
      <c r="W12" s="11"/>
      <c r="X12" s="11"/>
      <c r="Y12" s="11"/>
      <c r="Z12" s="11"/>
    </row>
    <row r="13" spans="1:26" s="252" customFormat="1" ht="15" x14ac:dyDescent="0.25">
      <c r="A13" s="25" t="s">
        <v>28</v>
      </c>
      <c r="B13" s="168">
        <v>2018</v>
      </c>
      <c r="C13" s="169" t="s">
        <v>0</v>
      </c>
      <c r="D13" s="168">
        <v>2019</v>
      </c>
      <c r="E13" s="169" t="s">
        <v>0</v>
      </c>
      <c r="F13" s="168">
        <v>2020</v>
      </c>
      <c r="G13" s="169" t="s">
        <v>0</v>
      </c>
      <c r="H13" s="168">
        <f>F13+1</f>
        <v>2021</v>
      </c>
      <c r="I13" s="169" t="s">
        <v>0</v>
      </c>
      <c r="K13" s="253"/>
      <c r="L13" s="253"/>
      <c r="M13" s="253"/>
      <c r="N13" s="253"/>
      <c r="O13" s="253"/>
      <c r="P13" s="253"/>
      <c r="Q13" s="253"/>
      <c r="R13" s="253"/>
      <c r="S13" s="253"/>
      <c r="T13" s="253"/>
      <c r="U13" s="253"/>
      <c r="V13" s="253"/>
      <c r="W13" s="253"/>
      <c r="X13" s="253"/>
      <c r="Y13" s="253"/>
      <c r="Z13" s="253"/>
    </row>
    <row r="14" spans="1:26" ht="15" x14ac:dyDescent="0.25">
      <c r="A14" s="162" t="s">
        <v>22</v>
      </c>
      <c r="B14" s="256">
        <v>3000</v>
      </c>
      <c r="C14" s="193">
        <f>B14/B19</f>
        <v>0.30769230769230771</v>
      </c>
      <c r="D14" s="256">
        <v>3000</v>
      </c>
      <c r="E14" s="193">
        <f>D14/D19</f>
        <v>0.30769230769230771</v>
      </c>
      <c r="F14" s="256">
        <v>3000</v>
      </c>
      <c r="G14" s="193">
        <f>F14/F19</f>
        <v>0.30769230769230771</v>
      </c>
      <c r="H14" s="256">
        <v>3000</v>
      </c>
      <c r="I14" s="193">
        <f>H14/H19</f>
        <v>0.30769230769230771</v>
      </c>
      <c r="J14" s="201" t="s">
        <v>79</v>
      </c>
      <c r="K14" s="11"/>
      <c r="L14" s="11"/>
      <c r="M14" s="11"/>
      <c r="N14" s="11"/>
      <c r="O14" s="11"/>
      <c r="P14" s="11"/>
      <c r="Q14" s="11"/>
      <c r="R14" s="11"/>
      <c r="S14" s="11"/>
      <c r="T14" s="11"/>
      <c r="U14" s="11"/>
      <c r="V14" s="11"/>
      <c r="W14" s="11"/>
      <c r="X14" s="11"/>
      <c r="Y14" s="11"/>
      <c r="Z14" s="11"/>
    </row>
    <row r="15" spans="1:26" ht="15" x14ac:dyDescent="0.25">
      <c r="A15" s="162" t="s">
        <v>23</v>
      </c>
      <c r="B15" s="256">
        <v>2000</v>
      </c>
      <c r="C15" s="193">
        <f>B15/B19</f>
        <v>0.20512820512820512</v>
      </c>
      <c r="D15" s="256">
        <v>2000</v>
      </c>
      <c r="E15" s="193">
        <f>D15/D19</f>
        <v>0.20512820512820512</v>
      </c>
      <c r="F15" s="256">
        <v>2000</v>
      </c>
      <c r="G15" s="193">
        <f>F15/F19</f>
        <v>0.20512820512820512</v>
      </c>
      <c r="H15" s="256">
        <v>2000</v>
      </c>
      <c r="I15" s="193">
        <f>H15/H19</f>
        <v>0.20512820512820512</v>
      </c>
      <c r="J15" s="201" t="s">
        <v>79</v>
      </c>
      <c r="K15" s="11"/>
      <c r="L15" s="11"/>
      <c r="M15" s="11"/>
      <c r="N15" s="11"/>
      <c r="O15" s="11"/>
      <c r="P15" s="11"/>
      <c r="Q15" s="11"/>
      <c r="R15" s="11"/>
      <c r="S15" s="11"/>
      <c r="T15" s="11"/>
      <c r="U15" s="11"/>
      <c r="V15" s="11"/>
      <c r="W15" s="11"/>
      <c r="X15" s="11"/>
      <c r="Y15" s="11"/>
      <c r="Z15" s="11"/>
    </row>
    <row r="16" spans="1:26" ht="15" x14ac:dyDescent="0.25">
      <c r="A16" s="162" t="s">
        <v>24</v>
      </c>
      <c r="B16" s="256">
        <v>2500</v>
      </c>
      <c r="C16" s="193">
        <f>B16/B19</f>
        <v>0.25641025641025639</v>
      </c>
      <c r="D16" s="256">
        <v>2500</v>
      </c>
      <c r="E16" s="193">
        <f>D16/D19</f>
        <v>0.25641025641025639</v>
      </c>
      <c r="F16" s="256">
        <v>2500</v>
      </c>
      <c r="G16" s="193">
        <f>F16/F19</f>
        <v>0.25641025641025639</v>
      </c>
      <c r="H16" s="256">
        <v>2500</v>
      </c>
      <c r="I16" s="193">
        <f>H16/H19</f>
        <v>0.25641025641025639</v>
      </c>
      <c r="J16" s="201" t="s">
        <v>79</v>
      </c>
      <c r="K16" s="11"/>
      <c r="L16" s="11"/>
      <c r="M16" s="11"/>
      <c r="N16" s="11"/>
      <c r="O16" s="11"/>
      <c r="P16" s="11"/>
      <c r="Q16" s="11"/>
      <c r="R16" s="11"/>
      <c r="S16" s="11"/>
      <c r="T16" s="11"/>
      <c r="U16" s="11"/>
      <c r="V16" s="11"/>
      <c r="W16" s="11"/>
      <c r="X16" s="11"/>
      <c r="Y16" s="11"/>
      <c r="Z16" s="11"/>
    </row>
    <row r="17" spans="1:26" ht="15" x14ac:dyDescent="0.25">
      <c r="A17" s="162" t="s">
        <v>25</v>
      </c>
      <c r="B17" s="256">
        <v>2250</v>
      </c>
      <c r="C17" s="193">
        <f>B17/B19</f>
        <v>0.23076923076923078</v>
      </c>
      <c r="D17" s="256">
        <v>2250</v>
      </c>
      <c r="E17" s="193">
        <f>D17/D19</f>
        <v>0.23076923076923078</v>
      </c>
      <c r="F17" s="256">
        <v>2250</v>
      </c>
      <c r="G17" s="193">
        <f>F17/F19</f>
        <v>0.23076923076923078</v>
      </c>
      <c r="H17" s="256">
        <v>2250</v>
      </c>
      <c r="I17" s="193">
        <f>H17/H19</f>
        <v>0.23076923076923078</v>
      </c>
      <c r="J17" s="201" t="s">
        <v>79</v>
      </c>
      <c r="K17" s="11"/>
      <c r="L17" s="11"/>
      <c r="M17" s="11"/>
      <c r="N17" s="11"/>
      <c r="O17" s="11"/>
      <c r="P17" s="11"/>
      <c r="Q17" s="11"/>
      <c r="R17" s="11"/>
      <c r="S17" s="11"/>
      <c r="T17" s="11"/>
      <c r="U17" s="11"/>
      <c r="V17" s="11"/>
      <c r="W17" s="11"/>
      <c r="X17" s="11"/>
      <c r="Y17" s="11"/>
      <c r="Z17" s="11"/>
    </row>
    <row r="18" spans="1:26" ht="15" x14ac:dyDescent="0.25">
      <c r="A18" s="163"/>
      <c r="B18" s="268"/>
      <c r="C18" s="269"/>
      <c r="D18" s="268"/>
      <c r="E18" s="269"/>
      <c r="F18" s="268"/>
      <c r="G18" s="269"/>
      <c r="H18" s="268"/>
      <c r="I18" s="269"/>
      <c r="J18" s="201"/>
      <c r="K18" s="11"/>
      <c r="L18" s="11"/>
      <c r="M18" s="13"/>
      <c r="N18" s="13"/>
      <c r="O18" s="13"/>
      <c r="P18" s="13"/>
      <c r="Q18" s="13"/>
      <c r="R18" s="13"/>
      <c r="S18" s="13"/>
      <c r="T18" s="13"/>
      <c r="W18" s="11"/>
      <c r="X18" s="11"/>
      <c r="Y18" s="11"/>
      <c r="Z18" s="11"/>
    </row>
    <row r="19" spans="1:26" ht="15.75" thickBot="1" x14ac:dyDescent="0.3">
      <c r="A19" s="18" t="s">
        <v>30</v>
      </c>
      <c r="B19" s="266">
        <f>SUM(B14:B18)</f>
        <v>9750</v>
      </c>
      <c r="C19" s="267"/>
      <c r="D19" s="266">
        <f>SUM(D14:D18)</f>
        <v>9750</v>
      </c>
      <c r="E19" s="267"/>
      <c r="F19" s="266">
        <f>SUM(F14:F18)</f>
        <v>9750</v>
      </c>
      <c r="G19" s="267"/>
      <c r="H19" s="266">
        <f>SUM(H14:H18)</f>
        <v>9750</v>
      </c>
      <c r="I19" s="267"/>
      <c r="K19" s="11"/>
      <c r="L19" s="11"/>
      <c r="M19" s="11"/>
      <c r="N19" s="11"/>
      <c r="O19" s="11"/>
      <c r="P19" s="11"/>
      <c r="Q19" s="13"/>
      <c r="R19" s="13"/>
      <c r="S19" s="13"/>
      <c r="T19" s="13"/>
      <c r="W19" s="11"/>
      <c r="X19" s="11"/>
      <c r="Y19" s="11"/>
      <c r="Z19" s="11"/>
    </row>
    <row r="20" spans="1:26" ht="15.75" thickTop="1" x14ac:dyDescent="0.25">
      <c r="A20" s="121"/>
      <c r="B20" s="96"/>
      <c r="C20" s="96"/>
      <c r="D20" s="96"/>
      <c r="E20" s="96"/>
      <c r="F20" s="96"/>
      <c r="G20" s="96"/>
      <c r="H20" s="96"/>
      <c r="I20" s="96"/>
      <c r="K20" s="11"/>
      <c r="L20" s="11"/>
      <c r="M20" s="11"/>
      <c r="N20" s="11"/>
      <c r="O20" s="11"/>
      <c r="P20" s="11"/>
      <c r="Q20" s="13"/>
      <c r="R20" s="13"/>
      <c r="S20" s="13"/>
      <c r="T20" s="13"/>
      <c r="W20" s="11"/>
      <c r="X20" s="11"/>
      <c r="Y20" s="11"/>
      <c r="Z20" s="11"/>
    </row>
    <row r="21" spans="1:26" ht="15.75" thickBot="1" x14ac:dyDescent="0.3">
      <c r="A21" s="25" t="s">
        <v>31</v>
      </c>
      <c r="B21" s="157">
        <v>13000</v>
      </c>
      <c r="C21" s="156"/>
      <c r="D21" s="157">
        <v>13000</v>
      </c>
      <c r="E21" s="156"/>
      <c r="F21" s="157">
        <v>13000</v>
      </c>
      <c r="G21" s="156"/>
      <c r="H21" s="157">
        <v>13000</v>
      </c>
      <c r="I21" s="156"/>
      <c r="K21" s="11"/>
      <c r="L21" s="11"/>
      <c r="M21" s="11"/>
      <c r="N21" s="11"/>
      <c r="O21" s="11"/>
      <c r="P21" s="11"/>
      <c r="Q21" s="94"/>
      <c r="R21" s="94"/>
      <c r="S21" s="94"/>
      <c r="T21" s="95"/>
      <c r="W21" s="11"/>
      <c r="X21" s="11"/>
      <c r="Y21" s="11"/>
      <c r="Z21" s="11"/>
    </row>
    <row r="22" spans="1:26" ht="15.75" thickTop="1" x14ac:dyDescent="0.25">
      <c r="A22" s="164"/>
      <c r="B22" s="161"/>
      <c r="C22" s="161"/>
      <c r="D22" s="161"/>
      <c r="E22" s="161"/>
      <c r="F22" s="161"/>
      <c r="G22" s="161"/>
      <c r="H22" s="161"/>
      <c r="I22" s="161"/>
      <c r="K22" s="11"/>
      <c r="L22" s="11"/>
      <c r="M22" s="11"/>
      <c r="N22" s="11"/>
      <c r="O22" s="11"/>
      <c r="P22" s="11"/>
      <c r="Q22" s="94"/>
      <c r="R22" s="94"/>
      <c r="S22" s="94"/>
      <c r="T22" s="95"/>
    </row>
    <row r="23" spans="1:26" x14ac:dyDescent="0.2">
      <c r="I23" s="96"/>
    </row>
    <row r="24" spans="1:26" ht="12.75" customHeight="1" x14ac:dyDescent="0.2">
      <c r="A24" s="287" t="s">
        <v>50</v>
      </c>
      <c r="B24" s="288"/>
      <c r="C24" s="288"/>
      <c r="D24" s="288"/>
      <c r="E24" s="288"/>
      <c r="F24" s="288"/>
      <c r="G24" s="288"/>
      <c r="H24" s="288"/>
      <c r="I24" s="241"/>
    </row>
    <row r="25" spans="1:26" ht="12.75" customHeight="1" x14ac:dyDescent="0.2">
      <c r="A25" s="289"/>
      <c r="B25" s="290"/>
      <c r="C25" s="290"/>
      <c r="D25" s="290"/>
      <c r="E25" s="290"/>
      <c r="F25" s="290"/>
      <c r="G25" s="290"/>
      <c r="H25" s="290"/>
      <c r="I25" s="241"/>
    </row>
    <row r="26" spans="1:26" ht="12.75" customHeight="1" x14ac:dyDescent="0.2">
      <c r="A26" s="289"/>
      <c r="B26" s="290"/>
      <c r="C26" s="290"/>
      <c r="D26" s="290"/>
      <c r="E26" s="290"/>
      <c r="F26" s="290"/>
      <c r="G26" s="290"/>
      <c r="H26" s="290"/>
      <c r="I26" s="241"/>
    </row>
    <row r="27" spans="1:26" ht="12.75" customHeight="1" x14ac:dyDescent="0.2">
      <c r="A27" s="289"/>
      <c r="B27" s="290"/>
      <c r="C27" s="290"/>
      <c r="D27" s="290"/>
      <c r="E27" s="290"/>
      <c r="F27" s="290"/>
      <c r="G27" s="290"/>
      <c r="H27" s="290"/>
      <c r="I27" s="241"/>
    </row>
    <row r="28" spans="1:26" ht="12.75" customHeight="1" x14ac:dyDescent="0.2">
      <c r="A28" s="289"/>
      <c r="B28" s="290"/>
      <c r="C28" s="290"/>
      <c r="D28" s="290"/>
      <c r="E28" s="290"/>
      <c r="F28" s="290"/>
      <c r="G28" s="290"/>
      <c r="H28" s="290"/>
      <c r="I28" s="241"/>
    </row>
    <row r="29" spans="1:26" ht="12.75" customHeight="1" x14ac:dyDescent="0.2">
      <c r="A29" s="289"/>
      <c r="B29" s="290"/>
      <c r="C29" s="290"/>
      <c r="D29" s="290"/>
      <c r="E29" s="290"/>
      <c r="F29" s="290"/>
      <c r="G29" s="290"/>
      <c r="H29" s="290"/>
      <c r="I29" s="241"/>
    </row>
    <row r="30" spans="1:26" ht="12.75" customHeight="1" x14ac:dyDescent="0.2">
      <c r="A30" s="289"/>
      <c r="B30" s="290"/>
      <c r="C30" s="290"/>
      <c r="D30" s="290"/>
      <c r="E30" s="290"/>
      <c r="F30" s="290"/>
      <c r="G30" s="290"/>
      <c r="H30" s="290"/>
      <c r="I30" s="241"/>
    </row>
    <row r="31" spans="1:26" ht="12.75" customHeight="1" x14ac:dyDescent="0.2">
      <c r="A31" s="291"/>
      <c r="B31" s="292"/>
      <c r="C31" s="292"/>
      <c r="D31" s="292"/>
      <c r="E31" s="292"/>
      <c r="F31" s="292"/>
      <c r="G31" s="292"/>
      <c r="H31" s="292"/>
      <c r="I31" s="241"/>
    </row>
  </sheetData>
  <mergeCells count="3">
    <mergeCell ref="A24:H31"/>
    <mergeCell ref="B4:I4"/>
    <mergeCell ref="B12:I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opLeftCell="A6" workbookViewId="0"/>
  </sheetViews>
  <sheetFormatPr defaultRowHeight="12.75" x14ac:dyDescent="0.2"/>
  <cols>
    <col min="1" max="1" width="40.42578125" customWidth="1"/>
    <col min="3" max="8" width="23.140625" customWidth="1"/>
    <col min="9" max="9" width="10.5703125" bestFit="1" customWidth="1"/>
    <col min="11" max="11" width="16" bestFit="1" customWidth="1"/>
  </cols>
  <sheetData>
    <row r="1" spans="1:11" ht="19.5" x14ac:dyDescent="0.3">
      <c r="A1" s="155" t="s">
        <v>63</v>
      </c>
      <c r="B1" s="97"/>
      <c r="C1" s="98"/>
      <c r="D1" s="98"/>
      <c r="E1" s="98"/>
      <c r="F1" s="98"/>
      <c r="G1" s="98"/>
      <c r="H1" s="98"/>
      <c r="I1" s="98"/>
      <c r="J1" s="99"/>
      <c r="K1" s="98"/>
    </row>
    <row r="2" spans="1:11" ht="15" x14ac:dyDescent="0.25">
      <c r="A2" s="129" t="s">
        <v>32</v>
      </c>
      <c r="B2" s="128"/>
      <c r="C2" s="129"/>
      <c r="D2" s="129"/>
      <c r="E2" s="129"/>
      <c r="F2" s="129"/>
      <c r="G2" s="129"/>
      <c r="H2" s="129"/>
      <c r="I2" s="129"/>
      <c r="J2" s="45"/>
      <c r="K2" s="45"/>
    </row>
    <row r="3" spans="1:11" s="45" customFormat="1" ht="15" x14ac:dyDescent="0.25">
      <c r="A3" s="127"/>
      <c r="B3" s="128"/>
      <c r="C3" s="129"/>
      <c r="D3" s="129"/>
      <c r="E3" s="129"/>
      <c r="F3" s="129"/>
      <c r="G3" s="129"/>
      <c r="H3" s="129"/>
      <c r="I3" s="129"/>
    </row>
    <row r="4" spans="1:11" ht="15" x14ac:dyDescent="0.25">
      <c r="A4" s="297" t="s">
        <v>81</v>
      </c>
      <c r="B4" s="277"/>
      <c r="C4" s="277"/>
      <c r="D4" s="277"/>
      <c r="E4" s="277"/>
      <c r="F4" s="277"/>
      <c r="G4" s="277"/>
      <c r="H4" s="277"/>
      <c r="I4" s="179"/>
      <c r="J4" s="45"/>
      <c r="K4" s="45"/>
    </row>
    <row r="5" spans="1:11" ht="30" x14ac:dyDescent="0.2">
      <c r="A5" s="295" t="s">
        <v>64</v>
      </c>
      <c r="B5" s="295"/>
      <c r="C5" s="174" t="s">
        <v>65</v>
      </c>
      <c r="D5" s="174" t="s">
        <v>66</v>
      </c>
      <c r="E5" s="174" t="s">
        <v>67</v>
      </c>
      <c r="F5" s="175" t="s">
        <v>68</v>
      </c>
      <c r="G5" s="175" t="s">
        <v>69</v>
      </c>
      <c r="H5" s="175" t="s">
        <v>70</v>
      </c>
      <c r="I5" s="176" t="s">
        <v>52</v>
      </c>
      <c r="J5" s="45"/>
      <c r="K5" s="45"/>
    </row>
    <row r="6" spans="1:11" ht="15" x14ac:dyDescent="0.25">
      <c r="A6" s="296" t="s">
        <v>52</v>
      </c>
      <c r="B6" s="296"/>
      <c r="C6" s="130">
        <v>4250</v>
      </c>
      <c r="D6" s="130">
        <v>1250</v>
      </c>
      <c r="E6" s="130">
        <v>500</v>
      </c>
      <c r="F6" s="130">
        <v>250</v>
      </c>
      <c r="G6" s="131">
        <v>125</v>
      </c>
      <c r="H6" s="130">
        <v>275</v>
      </c>
      <c r="I6" s="178">
        <f>SUM(C6:H6)</f>
        <v>6650</v>
      </c>
      <c r="J6" s="45"/>
      <c r="K6" s="45"/>
    </row>
    <row r="7" spans="1:11" ht="15" x14ac:dyDescent="0.25">
      <c r="A7" s="296" t="s">
        <v>71</v>
      </c>
      <c r="B7" s="296"/>
      <c r="C7" s="132">
        <f>C6/I6</f>
        <v>0.63909774436090228</v>
      </c>
      <c r="D7" s="132">
        <f>D6/I6</f>
        <v>0.18796992481203006</v>
      </c>
      <c r="E7" s="132">
        <f>E6/I6</f>
        <v>7.5187969924812026E-2</v>
      </c>
      <c r="F7" s="132">
        <f>F6/I6</f>
        <v>3.7593984962406013E-2</v>
      </c>
      <c r="G7" s="132">
        <f>G6/I6</f>
        <v>1.8796992481203006E-2</v>
      </c>
      <c r="H7" s="132">
        <f>H6/I6</f>
        <v>4.1353383458646614E-2</v>
      </c>
      <c r="I7" s="177"/>
      <c r="J7" s="45"/>
      <c r="K7" s="45"/>
    </row>
    <row r="8" spans="1:11" ht="15" x14ac:dyDescent="0.25">
      <c r="A8" s="133"/>
      <c r="B8" s="128"/>
      <c r="C8" s="134"/>
      <c r="D8" s="134"/>
      <c r="E8" s="134"/>
      <c r="F8" s="134"/>
      <c r="G8" s="134"/>
      <c r="H8" s="134"/>
      <c r="I8" s="134"/>
      <c r="J8" s="45"/>
      <c r="K8" s="45"/>
    </row>
    <row r="9" spans="1:11" ht="15" x14ac:dyDescent="0.25">
      <c r="A9" s="128"/>
      <c r="B9" s="128"/>
      <c r="C9" s="128"/>
      <c r="D9" s="128"/>
      <c r="E9" s="128"/>
      <c r="F9" s="128"/>
      <c r="G9" s="128"/>
      <c r="H9" s="128"/>
      <c r="I9" s="128"/>
      <c r="J9" s="45"/>
      <c r="K9" s="45"/>
    </row>
    <row r="10" spans="1:11" ht="15" x14ac:dyDescent="0.25">
      <c r="A10" s="297" t="s">
        <v>81</v>
      </c>
      <c r="B10" s="277"/>
      <c r="C10" s="277"/>
      <c r="D10" s="277"/>
      <c r="E10" s="277"/>
      <c r="F10" s="277"/>
      <c r="G10" s="277"/>
      <c r="H10" s="277"/>
      <c r="I10" s="179"/>
      <c r="J10" s="45"/>
      <c r="K10" s="45"/>
    </row>
    <row r="11" spans="1:11" ht="30" x14ac:dyDescent="0.2">
      <c r="A11" s="295" t="s">
        <v>72</v>
      </c>
      <c r="B11" s="295"/>
      <c r="C11" s="174" t="s">
        <v>65</v>
      </c>
      <c r="D11" s="174" t="s">
        <v>66</v>
      </c>
      <c r="E11" s="174" t="s">
        <v>67</v>
      </c>
      <c r="F11" s="175" t="s">
        <v>68</v>
      </c>
      <c r="G11" s="175" t="s">
        <v>69</v>
      </c>
      <c r="H11" s="175" t="s">
        <v>70</v>
      </c>
      <c r="I11" s="176" t="s">
        <v>52</v>
      </c>
      <c r="J11" s="45"/>
      <c r="K11" s="45"/>
    </row>
    <row r="12" spans="1:11" ht="15" x14ac:dyDescent="0.25">
      <c r="A12" s="296" t="s">
        <v>52</v>
      </c>
      <c r="B12" s="296"/>
      <c r="C12" s="130">
        <v>4250</v>
      </c>
      <c r="D12" s="130">
        <v>1250</v>
      </c>
      <c r="E12" s="130">
        <v>500</v>
      </c>
      <c r="F12" s="130">
        <v>250</v>
      </c>
      <c r="G12" s="131">
        <v>125</v>
      </c>
      <c r="H12" s="130">
        <v>275</v>
      </c>
      <c r="I12" s="178">
        <f>SUM(C12:H12)</f>
        <v>6650</v>
      </c>
      <c r="J12" s="45"/>
      <c r="K12" s="45"/>
    </row>
    <row r="13" spans="1:11" ht="15" x14ac:dyDescent="0.25">
      <c r="A13" s="296" t="s">
        <v>71</v>
      </c>
      <c r="B13" s="296"/>
      <c r="C13" s="132">
        <f>C12/I12</f>
        <v>0.63909774436090228</v>
      </c>
      <c r="D13" s="132">
        <f>D12/I12</f>
        <v>0.18796992481203006</v>
      </c>
      <c r="E13" s="132">
        <f>E12/I12</f>
        <v>7.5187969924812026E-2</v>
      </c>
      <c r="F13" s="132">
        <f>F12/I12</f>
        <v>3.7593984962406013E-2</v>
      </c>
      <c r="G13" s="132">
        <f>G12/I12</f>
        <v>1.8796992481203006E-2</v>
      </c>
      <c r="H13" s="132">
        <f>H12/I12</f>
        <v>4.1353383458646614E-2</v>
      </c>
      <c r="I13" s="177"/>
      <c r="J13" s="45"/>
      <c r="K13" s="45"/>
    </row>
    <row r="14" spans="1:11" ht="15" x14ac:dyDescent="0.25">
      <c r="A14" s="128"/>
      <c r="B14" s="128"/>
      <c r="C14" s="128"/>
      <c r="D14" s="128"/>
      <c r="E14" s="128"/>
      <c r="F14" s="128"/>
      <c r="G14" s="128"/>
      <c r="H14" s="128"/>
      <c r="I14" s="128"/>
      <c r="J14" s="45"/>
      <c r="K14" s="45"/>
    </row>
    <row r="15" spans="1:11" s="45" customFormat="1" ht="15" x14ac:dyDescent="0.25">
      <c r="A15" s="128"/>
      <c r="B15" s="128"/>
      <c r="C15" s="128"/>
      <c r="D15" s="128"/>
      <c r="E15" s="128"/>
      <c r="F15" s="128"/>
      <c r="G15" s="128"/>
      <c r="H15" s="128"/>
      <c r="I15" s="128"/>
    </row>
    <row r="16" spans="1:11" ht="15" x14ac:dyDescent="0.25">
      <c r="A16" s="297" t="s">
        <v>81</v>
      </c>
      <c r="B16" s="277"/>
      <c r="C16" s="277"/>
      <c r="D16" s="277"/>
      <c r="E16" s="277"/>
      <c r="F16" s="277"/>
      <c r="G16" s="277"/>
      <c r="H16" s="277"/>
      <c r="I16" s="179"/>
      <c r="J16" s="45"/>
      <c r="K16" s="45"/>
    </row>
    <row r="17" spans="1:11" ht="30" x14ac:dyDescent="0.2">
      <c r="A17" s="295" t="s">
        <v>73</v>
      </c>
      <c r="B17" s="295"/>
      <c r="C17" s="174" t="s">
        <v>65</v>
      </c>
      <c r="D17" s="174" t="s">
        <v>66</v>
      </c>
      <c r="E17" s="174" t="s">
        <v>67</v>
      </c>
      <c r="F17" s="175" t="s">
        <v>68</v>
      </c>
      <c r="G17" s="175" t="s">
        <v>69</v>
      </c>
      <c r="H17" s="175" t="s">
        <v>70</v>
      </c>
      <c r="I17" s="176" t="s">
        <v>52</v>
      </c>
      <c r="J17" s="45"/>
      <c r="K17" s="45"/>
    </row>
    <row r="18" spans="1:11" ht="15" x14ac:dyDescent="0.25">
      <c r="A18" s="296" t="s">
        <v>52</v>
      </c>
      <c r="B18" s="296"/>
      <c r="C18" s="130">
        <v>4250</v>
      </c>
      <c r="D18" s="130">
        <v>1250</v>
      </c>
      <c r="E18" s="130">
        <v>500</v>
      </c>
      <c r="F18" s="130">
        <v>250</v>
      </c>
      <c r="G18" s="131">
        <v>125</v>
      </c>
      <c r="H18" s="130">
        <v>275</v>
      </c>
      <c r="I18" s="178">
        <f>SUM(C18:H18)</f>
        <v>6650</v>
      </c>
      <c r="J18" s="45"/>
      <c r="K18" s="45"/>
    </row>
    <row r="19" spans="1:11" ht="15" x14ac:dyDescent="0.25">
      <c r="A19" s="296" t="s">
        <v>71</v>
      </c>
      <c r="B19" s="296"/>
      <c r="C19" s="132">
        <f>C18/I18</f>
        <v>0.63909774436090228</v>
      </c>
      <c r="D19" s="132">
        <f>D18/I18</f>
        <v>0.18796992481203006</v>
      </c>
      <c r="E19" s="132">
        <f>E18/I18</f>
        <v>7.5187969924812026E-2</v>
      </c>
      <c r="F19" s="132">
        <f>F18/I18</f>
        <v>3.7593984962406013E-2</v>
      </c>
      <c r="G19" s="132">
        <f>G18/I18</f>
        <v>1.8796992481203006E-2</v>
      </c>
      <c r="H19" s="132">
        <f>H18/I18</f>
        <v>4.1353383458646614E-2</v>
      </c>
      <c r="I19" s="177"/>
      <c r="J19" s="45"/>
      <c r="K19" s="45"/>
    </row>
    <row r="20" spans="1:11" x14ac:dyDescent="0.2">
      <c r="J20" s="45"/>
      <c r="K20" s="45"/>
    </row>
    <row r="21" spans="1:11" x14ac:dyDescent="0.2">
      <c r="J21" s="45"/>
      <c r="K21" s="45"/>
    </row>
    <row r="22" spans="1:11" x14ac:dyDescent="0.2">
      <c r="J22" s="45"/>
      <c r="K22" s="45"/>
    </row>
    <row r="23" spans="1:11" x14ac:dyDescent="0.2">
      <c r="J23" s="45"/>
      <c r="K23" s="45"/>
    </row>
  </sheetData>
  <mergeCells count="12">
    <mergeCell ref="A17:B17"/>
    <mergeCell ref="A18:B18"/>
    <mergeCell ref="A19:B19"/>
    <mergeCell ref="A4:H4"/>
    <mergeCell ref="A5:B5"/>
    <mergeCell ref="A6:B6"/>
    <mergeCell ref="A7:B7"/>
    <mergeCell ref="A10:H10"/>
    <mergeCell ref="A11:B11"/>
    <mergeCell ref="A12:B12"/>
    <mergeCell ref="A13:B13"/>
    <mergeCell ref="A16:H16"/>
  </mergeCells>
  <pageMargins left="0.7" right="0.7" top="0.75" bottom="0.75" header="0.3" footer="0.3"/>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workbookViewId="0">
      <selection activeCell="H18" sqref="H18"/>
    </sheetView>
  </sheetViews>
  <sheetFormatPr defaultRowHeight="12.75" x14ac:dyDescent="0.2"/>
  <cols>
    <col min="1" max="1" width="16.140625" customWidth="1"/>
  </cols>
  <sheetData>
    <row r="1" spans="1:16" ht="19.5" x14ac:dyDescent="0.3">
      <c r="A1" s="154" t="s">
        <v>59</v>
      </c>
      <c r="B1" s="3"/>
      <c r="C1" s="3"/>
      <c r="D1" s="3"/>
      <c r="E1" s="3"/>
      <c r="F1" s="12"/>
      <c r="G1" s="12"/>
      <c r="H1" s="3"/>
      <c r="I1" s="12"/>
      <c r="J1" s="12"/>
      <c r="K1" s="3"/>
      <c r="L1" s="12"/>
      <c r="M1" s="12"/>
      <c r="N1" s="12"/>
      <c r="O1" s="12"/>
      <c r="P1" s="12"/>
    </row>
    <row r="2" spans="1:16" ht="15" x14ac:dyDescent="0.25">
      <c r="A2" s="47" t="s">
        <v>87</v>
      </c>
      <c r="B2" s="12"/>
      <c r="C2" s="12"/>
      <c r="D2" s="3"/>
      <c r="E2" s="12"/>
      <c r="F2" s="12"/>
      <c r="G2" s="12"/>
      <c r="H2" s="12"/>
      <c r="I2" s="12"/>
      <c r="J2" s="12"/>
      <c r="K2" s="12"/>
      <c r="L2" s="12"/>
      <c r="M2" s="12"/>
      <c r="N2" s="12"/>
      <c r="O2" s="12"/>
      <c r="P2" s="12"/>
    </row>
    <row r="3" spans="1:16" ht="15" x14ac:dyDescent="0.25">
      <c r="A3" s="23"/>
      <c r="B3" s="3"/>
      <c r="C3" s="3"/>
      <c r="D3" s="3"/>
      <c r="E3" s="3"/>
      <c r="F3" s="12"/>
      <c r="G3" s="12"/>
      <c r="H3" s="3"/>
      <c r="I3" s="12"/>
      <c r="J3" s="12"/>
      <c r="K3" s="3"/>
      <c r="L3" s="12"/>
      <c r="M3" s="12"/>
      <c r="N3" s="12"/>
      <c r="O3" s="12"/>
      <c r="P3" s="12"/>
    </row>
    <row r="4" spans="1:16" ht="15" x14ac:dyDescent="0.25">
      <c r="A4" s="180" t="s">
        <v>82</v>
      </c>
      <c r="B4" s="106"/>
      <c r="C4" s="300" t="s">
        <v>86</v>
      </c>
      <c r="D4" s="300"/>
      <c r="E4" s="300"/>
      <c r="F4" s="300"/>
      <c r="G4" s="300"/>
      <c r="H4" s="300"/>
      <c r="I4" s="300"/>
      <c r="J4" s="300"/>
      <c r="K4" s="300"/>
      <c r="L4" s="300"/>
      <c r="M4" s="300"/>
      <c r="N4" s="300"/>
      <c r="O4" s="300"/>
      <c r="P4" s="301"/>
    </row>
    <row r="5" spans="1:16" ht="15" x14ac:dyDescent="0.25">
      <c r="A5" s="108"/>
      <c r="B5" s="184"/>
      <c r="C5" s="302"/>
      <c r="D5" s="302"/>
      <c r="E5" s="302"/>
      <c r="F5" s="302"/>
      <c r="G5" s="302"/>
      <c r="H5" s="302"/>
      <c r="I5" s="302"/>
      <c r="J5" s="302"/>
      <c r="K5" s="302"/>
      <c r="L5" s="302"/>
      <c r="M5" s="302"/>
      <c r="N5" s="302"/>
      <c r="O5" s="302"/>
      <c r="P5" s="303"/>
    </row>
    <row r="6" spans="1:16" s="45" customFormat="1" ht="15" x14ac:dyDescent="0.25">
      <c r="A6" s="185"/>
      <c r="B6" s="186"/>
      <c r="C6" s="181"/>
      <c r="D6" s="181"/>
      <c r="E6" s="181"/>
      <c r="F6" s="182"/>
      <c r="G6" s="182"/>
      <c r="H6" s="181"/>
      <c r="I6" s="308" t="s">
        <v>37</v>
      </c>
      <c r="J6" s="308"/>
      <c r="K6" s="181"/>
      <c r="L6" s="182"/>
      <c r="M6" s="182"/>
      <c r="N6" s="182"/>
      <c r="O6" s="182"/>
      <c r="P6" s="183"/>
    </row>
    <row r="7" spans="1:16" s="45" customFormat="1" ht="15" x14ac:dyDescent="0.25">
      <c r="A7" s="163"/>
      <c r="B7" s="187"/>
      <c r="C7" s="298" t="s">
        <v>34</v>
      </c>
      <c r="D7" s="298"/>
      <c r="E7" s="188"/>
      <c r="F7" s="298" t="s">
        <v>38</v>
      </c>
      <c r="G7" s="298"/>
      <c r="H7" s="188"/>
      <c r="I7" s="309"/>
      <c r="J7" s="309"/>
      <c r="K7" s="188"/>
      <c r="L7" s="298" t="s">
        <v>36</v>
      </c>
      <c r="M7" s="298"/>
      <c r="N7" s="189"/>
      <c r="O7" s="298" t="s">
        <v>83</v>
      </c>
      <c r="P7" s="299"/>
    </row>
    <row r="8" spans="1:16" ht="15" x14ac:dyDescent="0.2">
      <c r="A8" s="306" t="s">
        <v>35</v>
      </c>
      <c r="B8" s="48"/>
      <c r="C8" s="304">
        <v>0.35</v>
      </c>
      <c r="D8" s="273"/>
      <c r="E8" s="49"/>
      <c r="F8" s="304">
        <v>0</v>
      </c>
      <c r="G8" s="273"/>
      <c r="H8" s="49"/>
      <c r="I8" s="304">
        <v>0.75</v>
      </c>
      <c r="J8" s="273"/>
      <c r="K8" s="49"/>
      <c r="L8" s="304">
        <v>0.05</v>
      </c>
      <c r="M8" s="273"/>
      <c r="N8" s="50"/>
      <c r="O8" s="304">
        <v>0.3</v>
      </c>
      <c r="P8" s="273"/>
    </row>
    <row r="9" spans="1:16" ht="15" x14ac:dyDescent="0.2">
      <c r="A9" s="307"/>
      <c r="B9" s="51"/>
      <c r="C9" s="305"/>
      <c r="D9" s="305"/>
      <c r="E9" s="52"/>
      <c r="F9" s="305">
        <v>0</v>
      </c>
      <c r="G9" s="305"/>
      <c r="H9" s="52"/>
      <c r="I9" s="305">
        <v>0</v>
      </c>
      <c r="J9" s="305"/>
      <c r="K9" s="52"/>
      <c r="L9" s="305">
        <v>0</v>
      </c>
      <c r="M9" s="305"/>
      <c r="N9" s="53"/>
      <c r="O9" s="305">
        <v>0</v>
      </c>
      <c r="P9" s="305"/>
    </row>
    <row r="11" spans="1:16" ht="15" x14ac:dyDescent="0.25">
      <c r="A11" s="11" t="s">
        <v>85</v>
      </c>
    </row>
    <row r="12" spans="1:16" ht="15" x14ac:dyDescent="0.25">
      <c r="A12" s="11" t="s">
        <v>84</v>
      </c>
    </row>
  </sheetData>
  <mergeCells count="12">
    <mergeCell ref="A8:A9"/>
    <mergeCell ref="I6:J7"/>
    <mergeCell ref="C7:D7"/>
    <mergeCell ref="F7:G7"/>
    <mergeCell ref="L7:M7"/>
    <mergeCell ref="O7:P7"/>
    <mergeCell ref="C4:P5"/>
    <mergeCell ref="C8:D9"/>
    <mergeCell ref="F8:G9"/>
    <mergeCell ref="I8:J9"/>
    <mergeCell ref="L8:M9"/>
    <mergeCell ref="O8:P9"/>
  </mergeCells>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2</vt:i4>
      </vt:variant>
    </vt:vector>
  </HeadingPairs>
  <TitlesOfParts>
    <vt:vector size="9" baseType="lpstr">
      <vt:lpstr>Summary</vt:lpstr>
      <vt:lpstr>Outcome overview</vt:lpstr>
      <vt:lpstr>Geographical overview</vt:lpstr>
      <vt:lpstr>Innovation and PRI</vt:lpstr>
      <vt:lpstr>Own financing</vt:lpstr>
      <vt:lpstr>Co-financing</vt:lpstr>
      <vt:lpstr>Cross cutting issues</vt:lpstr>
      <vt:lpstr>'Co-financing'!Udskriftsområde</vt:lpstr>
      <vt:lpstr>Summary!Udskriftsområde</vt:lpstr>
    </vt:vector>
  </TitlesOfParts>
  <Company>Udenrigsministeriet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Henriques</dc:creator>
  <cp:lastModifiedBy>Louise Kronborg Sørensen</cp:lastModifiedBy>
  <cp:lastPrinted>2020-09-17T07:12:03Z</cp:lastPrinted>
  <dcterms:created xsi:type="dcterms:W3CDTF">2000-12-20T09:29:33Z</dcterms:created>
  <dcterms:modified xsi:type="dcterms:W3CDTF">2021-04-06T07:32:15Z</dcterms:modified>
</cp:coreProperties>
</file>