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HCE\Humanitært samarbejde\Lande - kriser\SYRIEN\NGO-runder\NGO-runde september 2021\"/>
    </mc:Choice>
  </mc:AlternateContent>
  <bookViews>
    <workbookView xWindow="0" yWindow="0" windowWidth="14380" windowHeight="4190"/>
  </bookViews>
  <sheets>
    <sheet name="BUDGET-template" sheetId="1" r:id="rId1"/>
  </sheets>
  <definedNames>
    <definedName name="_xlnm.Print_Area" localSheetId="0">'BUDGET-template'!$B$1:$T$28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 l="1"/>
  <c r="I6" i="1"/>
  <c r="I20" i="1" s="1"/>
  <c r="F18" i="1"/>
  <c r="R20" i="1"/>
  <c r="F14" i="1" l="1"/>
  <c r="F10" i="1"/>
  <c r="F6" i="1"/>
  <c r="F20" i="1" s="1"/>
  <c r="I18" i="1"/>
  <c r="I14" i="1"/>
  <c r="I10" i="1"/>
  <c r="L18" i="1"/>
  <c r="L14" i="1"/>
  <c r="L10" i="1"/>
  <c r="L20" i="1" s="1"/>
  <c r="L6" i="1"/>
  <c r="O10" i="1"/>
  <c r="O20" i="1" s="1"/>
  <c r="O14" i="1"/>
  <c r="O18" i="1"/>
  <c r="R10" i="1"/>
  <c r="R14" i="1"/>
  <c r="R18" i="1"/>
  <c r="O6" i="1"/>
  <c r="C3" i="1"/>
  <c r="C4" i="1"/>
  <c r="C20" i="1" l="1"/>
  <c r="C28" i="1"/>
  <c r="C21" i="1" l="1"/>
  <c r="C19" i="1"/>
  <c r="R23" i="1" l="1"/>
  <c r="R24" i="1"/>
  <c r="R22" i="1"/>
  <c r="T28" i="1" l="1"/>
  <c r="T9" i="1" l="1"/>
  <c r="T18" i="1"/>
  <c r="T7" i="1"/>
  <c r="T11" i="1"/>
  <c r="T4" i="1"/>
  <c r="T14" i="1"/>
  <c r="R25" i="1"/>
  <c r="T22" i="1"/>
  <c r="T10" i="1"/>
  <c r="T8" i="1"/>
  <c r="T15" i="1"/>
  <c r="T19" i="1"/>
  <c r="T3" i="1"/>
  <c r="T5" i="1"/>
  <c r="T20" i="1"/>
  <c r="L22" i="1"/>
  <c r="O22" i="1"/>
  <c r="T16" i="1"/>
  <c r="T23" i="1"/>
  <c r="T17" i="1"/>
  <c r="T24" i="1"/>
  <c r="T13" i="1"/>
  <c r="T12" i="1"/>
  <c r="O24" i="1"/>
  <c r="L23" i="1"/>
  <c r="O23" i="1"/>
  <c r="L24" i="1"/>
  <c r="T25" i="1" l="1"/>
  <c r="R26" i="1"/>
  <c r="T26" i="1" s="1"/>
  <c r="N22" i="1"/>
  <c r="C17" i="1"/>
  <c r="R27" i="1" l="1"/>
  <c r="T27" i="1" s="1"/>
  <c r="C16" i="1"/>
  <c r="C8" i="1"/>
  <c r="C12" i="1"/>
  <c r="Q22" i="1"/>
  <c r="I22" i="1"/>
  <c r="Q18" i="1"/>
  <c r="Q7" i="1"/>
  <c r="N9" i="1"/>
  <c r="Q3" i="1"/>
  <c r="Q11" i="1"/>
  <c r="Q8" i="1"/>
  <c r="Q13" i="1"/>
  <c r="N23" i="1"/>
  <c r="L25" i="1"/>
  <c r="Q23" i="1"/>
  <c r="Q19" i="1"/>
  <c r="O25" i="1"/>
  <c r="Q24" i="1"/>
  <c r="Q12" i="1"/>
  <c r="N16" i="1"/>
  <c r="Q14" i="1"/>
  <c r="Q10" i="1"/>
  <c r="Q15" i="1"/>
  <c r="Q5" i="1"/>
  <c r="Q28" i="1"/>
  <c r="N3" i="1"/>
  <c r="N14" i="1"/>
  <c r="Q17" i="1"/>
  <c r="Q4" i="1"/>
  <c r="Q20" i="1"/>
  <c r="Q16" i="1"/>
  <c r="Q9" i="1"/>
  <c r="N13" i="1"/>
  <c r="N20" i="1"/>
  <c r="N17" i="1"/>
  <c r="N12" i="1"/>
  <c r="N18" i="1"/>
  <c r="N15" i="1"/>
  <c r="N5" i="1"/>
  <c r="N11" i="1"/>
  <c r="N7" i="1"/>
  <c r="N24" i="1"/>
  <c r="N8" i="1"/>
  <c r="N4" i="1"/>
  <c r="N10" i="1"/>
  <c r="I23" i="1"/>
  <c r="F23" i="1"/>
  <c r="I24" i="1"/>
  <c r="O26" i="1" l="1"/>
  <c r="O27" i="1" s="1"/>
  <c r="L26" i="1"/>
  <c r="L27" i="1" s="1"/>
  <c r="S12" i="1"/>
  <c r="S23" i="1"/>
  <c r="S17" i="1"/>
  <c r="S26" i="1"/>
  <c r="S9" i="1"/>
  <c r="S19" i="1"/>
  <c r="S8" i="1"/>
  <c r="S25" i="1"/>
  <c r="S16" i="1"/>
  <c r="S7" i="1"/>
  <c r="S15" i="1"/>
  <c r="S4" i="1"/>
  <c r="S20" i="1"/>
  <c r="S13" i="1"/>
  <c r="S14" i="1"/>
  <c r="S10" i="1"/>
  <c r="S3" i="1"/>
  <c r="S28" i="1"/>
  <c r="S22" i="1"/>
  <c r="S5" i="1"/>
  <c r="S18" i="1"/>
  <c r="S11" i="1"/>
  <c r="S24" i="1"/>
  <c r="S27" i="1"/>
  <c r="C23" i="1"/>
  <c r="N25" i="1"/>
  <c r="Q25" i="1"/>
  <c r="N26" i="1"/>
  <c r="C15" i="1"/>
  <c r="C13" i="1"/>
  <c r="C9" i="1"/>
  <c r="C5" i="1"/>
  <c r="Q26" i="1" l="1"/>
  <c r="K22" i="1"/>
  <c r="C18" i="1"/>
  <c r="M22" i="1"/>
  <c r="K13" i="1"/>
  <c r="I25" i="1"/>
  <c r="I26" i="1" s="1"/>
  <c r="K14" i="1"/>
  <c r="K23" i="1"/>
  <c r="K12" i="1"/>
  <c r="K16" i="1"/>
  <c r="K18" i="1"/>
  <c r="K9" i="1"/>
  <c r="K24" i="1"/>
  <c r="K20" i="1"/>
  <c r="K4" i="1"/>
  <c r="K8" i="1"/>
  <c r="K15" i="1"/>
  <c r="K3" i="1"/>
  <c r="K5" i="1"/>
  <c r="K11" i="1"/>
  <c r="K7" i="1"/>
  <c r="K10" i="1"/>
  <c r="K17" i="1"/>
  <c r="F24" i="1"/>
  <c r="C24" i="1" s="1"/>
  <c r="C11" i="1"/>
  <c r="C7" i="1"/>
  <c r="P22" i="1" l="1"/>
  <c r="F22" i="1"/>
  <c r="C22" i="1" s="1"/>
  <c r="C10" i="1"/>
  <c r="K25" i="1"/>
  <c r="P19" i="1"/>
  <c r="P25" i="1"/>
  <c r="M25" i="1"/>
  <c r="P7" i="1"/>
  <c r="P28" i="1"/>
  <c r="P27" i="1"/>
  <c r="P15" i="1"/>
  <c r="P11" i="1"/>
  <c r="Q27" i="1"/>
  <c r="P5" i="1"/>
  <c r="P16" i="1"/>
  <c r="P23" i="1"/>
  <c r="P18" i="1"/>
  <c r="P9" i="1"/>
  <c r="P3" i="1"/>
  <c r="P12" i="1"/>
  <c r="P10" i="1"/>
  <c r="P17" i="1"/>
  <c r="P8" i="1"/>
  <c r="P24" i="1"/>
  <c r="P4" i="1"/>
  <c r="P13" i="1"/>
  <c r="P14" i="1"/>
  <c r="P20" i="1"/>
  <c r="P26" i="1"/>
  <c r="M27" i="1"/>
  <c r="M16" i="1"/>
  <c r="M12" i="1"/>
  <c r="M8" i="1"/>
  <c r="N27" i="1"/>
  <c r="M13" i="1"/>
  <c r="M7" i="1"/>
  <c r="M15" i="1"/>
  <c r="M24" i="1"/>
  <c r="M23" i="1"/>
  <c r="M17" i="1"/>
  <c r="M11" i="1"/>
  <c r="M4" i="1"/>
  <c r="M9" i="1"/>
  <c r="M5" i="1"/>
  <c r="M3" i="1"/>
  <c r="M10" i="1"/>
  <c r="M20" i="1"/>
  <c r="M14" i="1"/>
  <c r="M18" i="1"/>
  <c r="M26" i="1"/>
  <c r="C14" i="1"/>
  <c r="C6" i="1"/>
  <c r="I27" i="1"/>
  <c r="F25" i="1" l="1"/>
  <c r="K26" i="1"/>
  <c r="C25" i="1" l="1"/>
  <c r="F26" i="1"/>
  <c r="C26" i="1" s="1"/>
  <c r="H22" i="1"/>
  <c r="J18" i="1"/>
  <c r="E22" i="1" l="1"/>
  <c r="J22" i="1"/>
  <c r="H19" i="1"/>
  <c r="J25" i="1"/>
  <c r="J20" i="1"/>
  <c r="J3" i="1"/>
  <c r="J26" i="1"/>
  <c r="J7" i="1"/>
  <c r="J13" i="1"/>
  <c r="J8" i="1"/>
  <c r="J14" i="1"/>
  <c r="J9" i="1"/>
  <c r="H23" i="1"/>
  <c r="H17" i="1"/>
  <c r="H5" i="1"/>
  <c r="H11" i="1"/>
  <c r="H8" i="1"/>
  <c r="H4" i="1"/>
  <c r="H13" i="1"/>
  <c r="H3" i="1"/>
  <c r="H7" i="1"/>
  <c r="H12" i="1"/>
  <c r="H24" i="1"/>
  <c r="H15" i="1"/>
  <c r="H28" i="1"/>
  <c r="H16" i="1"/>
  <c r="H9" i="1"/>
  <c r="J24" i="1"/>
  <c r="J15" i="1"/>
  <c r="J11" i="1"/>
  <c r="K27" i="1"/>
  <c r="J4" i="1"/>
  <c r="J23" i="1"/>
  <c r="J10" i="1"/>
  <c r="J5" i="1"/>
  <c r="J17" i="1"/>
  <c r="J27" i="1"/>
  <c r="J12" i="1"/>
  <c r="J16" i="1"/>
  <c r="H25" i="1" l="1"/>
  <c r="H14" i="1"/>
  <c r="H18" i="1"/>
  <c r="H10" i="1"/>
  <c r="H6" i="1"/>
  <c r="F27" i="1" l="1"/>
  <c r="H26" i="1"/>
  <c r="E19" i="1"/>
  <c r="H20" i="1"/>
  <c r="E23" i="1"/>
  <c r="E12" i="1"/>
  <c r="E4" i="1"/>
  <c r="E16" i="1"/>
  <c r="E8" i="1"/>
  <c r="C27" i="1" l="1"/>
  <c r="D17" i="1" s="1"/>
  <c r="G3" i="1"/>
  <c r="G4" i="1"/>
  <c r="G5" i="1"/>
  <c r="G22" i="1"/>
  <c r="G19" i="1"/>
  <c r="E25" i="1"/>
  <c r="G16" i="1"/>
  <c r="G23" i="1"/>
  <c r="G24" i="1"/>
  <c r="G13" i="1"/>
  <c r="G7" i="1"/>
  <c r="G27" i="1"/>
  <c r="G28" i="1"/>
  <c r="G11" i="1"/>
  <c r="D22" i="1" l="1"/>
  <c r="D20" i="1"/>
  <c r="H27" i="1"/>
  <c r="G9" i="1"/>
  <c r="G12" i="1"/>
  <c r="G14" i="1" s="1"/>
  <c r="G6" i="1"/>
  <c r="G26" i="1"/>
  <c r="G15" i="1"/>
  <c r="G17" i="1"/>
  <c r="G8" i="1"/>
  <c r="G25" i="1"/>
  <c r="G10" i="1" l="1"/>
  <c r="G18" i="1"/>
  <c r="G20" i="1" l="1"/>
  <c r="E7" i="1"/>
  <c r="E10" i="1"/>
  <c r="E26" i="1"/>
  <c r="E28" i="1"/>
  <c r="E14" i="1"/>
  <c r="E5" i="1"/>
  <c r="E3" i="1"/>
  <c r="E17" i="1"/>
  <c r="E11" i="1"/>
  <c r="E20" i="1"/>
  <c r="E15" i="1"/>
  <c r="E18" i="1"/>
  <c r="E9" i="1"/>
  <c r="E24" i="1"/>
  <c r="E13" i="1"/>
  <c r="E6" i="1" l="1"/>
  <c r="D19" i="1" l="1"/>
  <c r="D25" i="1"/>
  <c r="D23" i="1"/>
  <c r="D12" i="1"/>
  <c r="D16" i="1"/>
  <c r="D4" i="1"/>
  <c r="D8" i="1"/>
  <c r="D10" i="1"/>
  <c r="D26" i="1"/>
  <c r="D13" i="1"/>
  <c r="E27" i="1"/>
  <c r="D15" i="1"/>
  <c r="D9" i="1"/>
  <c r="D5" i="1"/>
  <c r="D18" i="1"/>
  <c r="D24" i="1"/>
  <c r="D3" i="1"/>
  <c r="D27" i="1"/>
  <c r="D28" i="1"/>
  <c r="D11" i="1"/>
  <c r="D14" i="1"/>
  <c r="D7" i="1"/>
  <c r="D6" i="1" l="1"/>
</calcChain>
</file>

<file path=xl/sharedStrings.xml><?xml version="1.0" encoding="utf-8"?>
<sst xmlns="http://schemas.openxmlformats.org/spreadsheetml/2006/main" count="61" uniqueCount="52">
  <si>
    <t>Budget line</t>
  </si>
  <si>
    <t>Share of budget</t>
  </si>
  <si>
    <t>Audit</t>
  </si>
  <si>
    <t>B - Total indirect cost</t>
  </si>
  <si>
    <t>Share of direct cost</t>
  </si>
  <si>
    <t>Total Budget (1000 DKK)</t>
  </si>
  <si>
    <t>2021
(1000 DKK)</t>
  </si>
  <si>
    <t>Share of direct cost (2021)</t>
  </si>
  <si>
    <t xml:space="preserve">OUTPUT 1 - Total direct activity cost </t>
  </si>
  <si>
    <t xml:space="preserve">OUTPUT 2 - Total direct activity cost </t>
  </si>
  <si>
    <t xml:space="preserve">OUTPUT 3 - Total direct activity cost </t>
  </si>
  <si>
    <t xml:space="preserve">OUTPUT 4 - Total direct activity cost </t>
  </si>
  <si>
    <t>2022
(1000 DKK)</t>
  </si>
  <si>
    <t>2023
(1000 DKK)</t>
  </si>
  <si>
    <t>Share of budget (2022)</t>
  </si>
  <si>
    <t>Share of direct cost (2022)</t>
  </si>
  <si>
    <t>Share of budget (2023)</t>
  </si>
  <si>
    <t>Share of direct cost (2023)</t>
  </si>
  <si>
    <t>------of which is</t>
  </si>
  <si>
    <t>OUTPUT 2 - Total direct allocated programme-supporting (activity-specific) cost</t>
  </si>
  <si>
    <t>OUTPUT 4 - Total direct allocated programme-supporting (activity-specific) cost</t>
  </si>
  <si>
    <t>OUTPUT 1 - Total direct allocated programme-supporting (activity-specific) cost</t>
  </si>
  <si>
    <t>2024
(1000 DKK)</t>
  </si>
  <si>
    <t xml:space="preserve">OUTPUT 1 - Total direct activities implemented by local independent partners </t>
  </si>
  <si>
    <t xml:space="preserve">OUTPUT 4 - Total direct activities implemented by local independent partners </t>
  </si>
  <si>
    <t xml:space="preserve">OUTPUT 3 - Total direct activities implemented by local independent partners </t>
  </si>
  <si>
    <t xml:space="preserve">OUTPUT 2 - Total direct activities implemented by local independent partners </t>
  </si>
  <si>
    <t>OUTPUT 1 - Total direct cost (INSERT TEXT DESCRIPTION OF OUTPUT 1)</t>
  </si>
  <si>
    <t>OUTPUT 4 - Total direct cost (INSERT TEXT DESCRIPTION OF OUTPUT 4)</t>
  </si>
  <si>
    <t>OUTPUT 3 - Total direct allocated programme-supporting (activity-specific) cost</t>
  </si>
  <si>
    <t>OUTPUT 3 - Total direct cost (INSERT TEXT DESCRIPTION OF OUTPUT 3)</t>
  </si>
  <si>
    <t>OUTPUT 2 - Total direct cost (INSERT TEXT DESCRIPTION OF OUTPUT 2)</t>
  </si>
  <si>
    <t>A - Total direct cost: Programme specific activities supporting main outcome of ‘INSERT OUTCOME TEXT’</t>
  </si>
  <si>
    <t>Share of budget (2021)</t>
  </si>
  <si>
    <t>Share of budget (2024)</t>
  </si>
  <si>
    <t>Share of direct cost (2024)</t>
  </si>
  <si>
    <t>Budget category</t>
  </si>
  <si>
    <t>----spent on output-allocated programme supporting cost</t>
  </si>
  <si>
    <t>----spent directly on activities</t>
  </si>
  <si>
    <t>A1</t>
  </si>
  <si>
    <t>A2</t>
  </si>
  <si>
    <t>A3</t>
  </si>
  <si>
    <t>B1</t>
  </si>
  <si>
    <t>B</t>
  </si>
  <si>
    <t>Total budget (A+B)</t>
  </si>
  <si>
    <t>2025
(1000 DKK)</t>
  </si>
  <si>
    <t>Share of budget (2025)</t>
  </si>
  <si>
    <t>Share of direct cost (2025)</t>
  </si>
  <si>
    <t>----spent directly through transfers to local independent partners</t>
  </si>
  <si>
    <t>Administration fee (non-activity specific, max 7% of direct costs)</t>
  </si>
  <si>
    <t>GRANT (annual liquidity required / disbursent plan)</t>
  </si>
  <si>
    <t>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</si>
</sst>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Protection="1"/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164" fontId="2" fillId="0" borderId="1" xfId="2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165" fontId="2" fillId="0" borderId="1" xfId="1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vertical="center" wrapText="1"/>
    </xf>
    <xf numFmtId="165" fontId="1" fillId="7" borderId="1" xfId="1" applyNumberFormat="1" applyFont="1" applyFill="1" applyBorder="1" applyAlignment="1" applyProtection="1">
      <alignment horizontal="right" vertical="center" wrapText="1"/>
    </xf>
    <xf numFmtId="164" fontId="1" fillId="7" borderId="1" xfId="2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9" fontId="1" fillId="7" borderId="1" xfId="2" applyFont="1" applyFill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/>
    </xf>
    <xf numFmtId="165" fontId="1" fillId="3" borderId="1" xfId="1" applyNumberFormat="1" applyFont="1" applyFill="1" applyBorder="1" applyAlignment="1" applyProtection="1">
      <alignment horizontal="right" vertical="center" wrapText="1"/>
    </xf>
    <xf numFmtId="164" fontId="1" fillId="3" borderId="1" xfId="2" applyNumberFormat="1" applyFont="1" applyFill="1" applyBorder="1" applyAlignment="1" applyProtection="1">
      <alignment horizontal="center" vertical="center" wrapText="1"/>
    </xf>
    <xf numFmtId="9" fontId="1" fillId="3" borderId="1" xfId="2" applyFont="1" applyFill="1" applyBorder="1" applyAlignment="1" applyProtection="1">
      <alignment horizontal="right" vertical="center" wrapText="1"/>
    </xf>
    <xf numFmtId="0" fontId="3" fillId="2" borderId="1" xfId="0" quotePrefix="1" applyFont="1" applyFill="1" applyBorder="1" applyAlignment="1" applyProtection="1">
      <alignment vertical="center" wrapText="1"/>
    </xf>
    <xf numFmtId="165" fontId="3" fillId="2" borderId="1" xfId="1" applyNumberFormat="1" applyFont="1" applyFill="1" applyBorder="1" applyAlignment="1" applyProtection="1">
      <alignment horizontal="right" vertical="center" wrapText="1"/>
    </xf>
    <xf numFmtId="164" fontId="3" fillId="5" borderId="1" xfId="2" applyNumberFormat="1" applyFont="1" applyFill="1" applyBorder="1" applyAlignment="1" applyProtection="1">
      <alignment horizontal="center" vertical="center" wrapText="1"/>
    </xf>
    <xf numFmtId="0" fontId="3" fillId="2" borderId="1" xfId="0" quotePrefix="1" applyFont="1" applyFill="1" applyBorder="1" applyAlignment="1" applyProtection="1">
      <alignment horizontal="left" vertical="center" wrapText="1" indent="6"/>
    </xf>
    <xf numFmtId="0" fontId="2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top"/>
    </xf>
    <xf numFmtId="0" fontId="1" fillId="4" borderId="1" xfId="0" applyFont="1" applyFill="1" applyBorder="1" applyAlignment="1" applyProtection="1">
      <alignment vertical="center" wrapText="1"/>
    </xf>
    <xf numFmtId="165" fontId="1" fillId="4" borderId="1" xfId="1" applyNumberFormat="1" applyFont="1" applyFill="1" applyBorder="1" applyAlignment="1" applyProtection="1">
      <alignment horizontal="right" vertical="center" wrapText="1"/>
    </xf>
    <xf numFmtId="164" fontId="1" fillId="4" borderId="1" xfId="2" applyNumberFormat="1" applyFont="1" applyFill="1" applyBorder="1" applyAlignment="1" applyProtection="1">
      <alignment horizontal="center" vertical="center" wrapText="1"/>
    </xf>
    <xf numFmtId="165" fontId="1" fillId="2" borderId="1" xfId="1" applyNumberFormat="1" applyFont="1" applyFill="1" applyBorder="1" applyAlignment="1" applyProtection="1">
      <alignment horizontal="right" vertical="center" wrapText="1"/>
    </xf>
    <xf numFmtId="164" fontId="1" fillId="2" borderId="1" xfId="2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165" fontId="3" fillId="0" borderId="1" xfId="1" applyNumberFormat="1" applyFont="1" applyFill="1" applyBorder="1" applyAlignment="1" applyProtection="1">
      <alignment horizontal="right" vertical="center" wrapText="1"/>
    </xf>
    <xf numFmtId="164" fontId="3" fillId="0" borderId="1" xfId="2" applyNumberFormat="1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1" applyNumberFormat="1" applyFont="1" applyFill="1" applyBorder="1" applyAlignment="1" applyProtection="1">
      <alignment horizontal="right" vertical="center" wrapText="1"/>
    </xf>
    <xf numFmtId="164" fontId="3" fillId="0" borderId="0" xfId="2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2:T29"/>
  <sheetViews>
    <sheetView showGridLines="0" tabSelected="1" zoomScaleNormal="100" zoomScaleSheetLayoutView="85" workbookViewId="0">
      <pane ySplit="2" topLeftCell="A3" activePane="bottomLeft" state="frozen"/>
      <selection activeCell="B1" sqref="B1"/>
      <selection pane="bottomLeft" activeCell="F12" sqref="F12"/>
    </sheetView>
  </sheetViews>
  <sheetFormatPr defaultColWidth="16" defaultRowHeight="13" outlineLevelCol="1" x14ac:dyDescent="0.3"/>
  <cols>
    <col min="1" max="1" width="7.7265625" style="1" customWidth="1"/>
    <col min="2" max="2" width="73.453125" style="1" customWidth="1"/>
    <col min="3" max="3" width="11.26953125" style="1" bestFit="1" customWidth="1" collapsed="1"/>
    <col min="4" max="5" width="8.7265625" style="1" hidden="1" customWidth="1" outlineLevel="1"/>
    <col min="6" max="6" width="10.7265625" style="1" bestFit="1" customWidth="1" collapsed="1"/>
    <col min="7" max="8" width="8.7265625" style="1" hidden="1" customWidth="1" outlineLevel="1"/>
    <col min="9" max="9" width="10.26953125" style="1" bestFit="1" customWidth="1" collapsed="1"/>
    <col min="10" max="10" width="9.81640625" style="1" hidden="1" customWidth="1" outlineLevel="1"/>
    <col min="11" max="11" width="8.7265625" style="1" hidden="1" customWidth="1" outlineLevel="1"/>
    <col min="12" max="12" width="10.26953125" style="1" bestFit="1" customWidth="1" collapsed="1"/>
    <col min="13" max="14" width="8.7265625" style="1" hidden="1" customWidth="1" outlineLevel="1"/>
    <col min="15" max="15" width="10.26953125" style="1" bestFit="1" customWidth="1" collapsed="1"/>
    <col min="16" max="17" width="8.7265625" style="1" hidden="1" customWidth="1" outlineLevel="1"/>
    <col min="18" max="18" width="10.26953125" style="1" bestFit="1" customWidth="1" collapsed="1"/>
    <col min="19" max="20" width="8.7265625" style="1" hidden="1" customWidth="1" outlineLevel="1"/>
    <col min="21" max="16384" width="16" style="1"/>
  </cols>
  <sheetData>
    <row r="2" spans="1:20" ht="46.5" customHeight="1" x14ac:dyDescent="0.3">
      <c r="A2" s="2" t="s">
        <v>36</v>
      </c>
      <c r="B2" s="2" t="s">
        <v>0</v>
      </c>
      <c r="C2" s="3" t="s">
        <v>5</v>
      </c>
      <c r="D2" s="4" t="s">
        <v>1</v>
      </c>
      <c r="E2" s="4" t="s">
        <v>4</v>
      </c>
      <c r="F2" s="3" t="s">
        <v>6</v>
      </c>
      <c r="G2" s="4" t="s">
        <v>33</v>
      </c>
      <c r="H2" s="4" t="s">
        <v>7</v>
      </c>
      <c r="I2" s="3" t="s">
        <v>12</v>
      </c>
      <c r="J2" s="4" t="s">
        <v>14</v>
      </c>
      <c r="K2" s="4" t="s">
        <v>15</v>
      </c>
      <c r="L2" s="3" t="s">
        <v>13</v>
      </c>
      <c r="M2" s="4" t="s">
        <v>16</v>
      </c>
      <c r="N2" s="4" t="s">
        <v>17</v>
      </c>
      <c r="O2" s="3" t="s">
        <v>22</v>
      </c>
      <c r="P2" s="4" t="s">
        <v>34</v>
      </c>
      <c r="Q2" s="4" t="s">
        <v>35</v>
      </c>
      <c r="R2" s="3" t="s">
        <v>45</v>
      </c>
      <c r="S2" s="4" t="s">
        <v>46</v>
      </c>
      <c r="T2" s="4" t="s">
        <v>47</v>
      </c>
    </row>
    <row r="3" spans="1:20" x14ac:dyDescent="0.3">
      <c r="A3" s="37" t="s">
        <v>39</v>
      </c>
      <c r="B3" s="6" t="s">
        <v>8</v>
      </c>
      <c r="C3" s="7">
        <f>F3+I3+L3+O3+R3</f>
        <v>550</v>
      </c>
      <c r="D3" s="5">
        <f>C3/C$27</f>
        <v>6.1112672879418128E-2</v>
      </c>
      <c r="E3" s="5">
        <f>C3/C$20</f>
        <v>6.5390559980977411E-2</v>
      </c>
      <c r="F3" s="7">
        <v>150</v>
      </c>
      <c r="G3" s="5">
        <f>F3/F$27</f>
        <v>8.4061712505207276E-2</v>
      </c>
      <c r="H3" s="5">
        <f>F3/F$20</f>
        <v>8.9946032380571792E-2</v>
      </c>
      <c r="I3" s="7">
        <v>100</v>
      </c>
      <c r="J3" s="5">
        <f>I3/I$27</f>
        <v>5.6299966220020377E-2</v>
      </c>
      <c r="K3" s="5">
        <f>I3/I$20</f>
        <v>6.0240963855421804E-2</v>
      </c>
      <c r="L3" s="7">
        <v>100</v>
      </c>
      <c r="M3" s="5">
        <f>L3/L$27</f>
        <v>5.2602970314390492E-2</v>
      </c>
      <c r="N3" s="5">
        <f>L3/L$20</f>
        <v>5.6285178236397823E-2</v>
      </c>
      <c r="O3" s="7">
        <v>100</v>
      </c>
      <c r="P3" s="5">
        <f>O3/O$27</f>
        <v>5.7809037479526051E-2</v>
      </c>
      <c r="Q3" s="5">
        <f>O3/O$20</f>
        <v>6.1855670103092876E-2</v>
      </c>
      <c r="R3" s="7">
        <v>100</v>
      </c>
      <c r="S3" s="5">
        <f>R3/R$27</f>
        <v>5.5300558535641316E-2</v>
      </c>
      <c r="T3" s="5">
        <f>R3/R$20</f>
        <v>5.917159763313621E-2</v>
      </c>
    </row>
    <row r="4" spans="1:20" x14ac:dyDescent="0.3">
      <c r="A4" s="37" t="s">
        <v>40</v>
      </c>
      <c r="B4" s="6" t="s">
        <v>23</v>
      </c>
      <c r="C4" s="7">
        <f t="shared" ref="C4:C15" si="0">F4+I4+L4+O4+R4</f>
        <v>1050</v>
      </c>
      <c r="D4" s="5">
        <f>C4/C$27</f>
        <v>0.1166696482243437</v>
      </c>
      <c r="E4" s="5">
        <f>C4/C$20</f>
        <v>0.12483652360004777</v>
      </c>
      <c r="F4" s="7">
        <v>200</v>
      </c>
      <c r="G4" s="5">
        <f>F4/F$27</f>
        <v>0.11208228334027637</v>
      </c>
      <c r="H4" s="5">
        <f>F4/F$20</f>
        <v>0.11992804317409572</v>
      </c>
      <c r="I4" s="7">
        <v>250</v>
      </c>
      <c r="J4" s="5">
        <f>I4/I$27</f>
        <v>0.14074991555005092</v>
      </c>
      <c r="K4" s="5">
        <f>I4/I$20</f>
        <v>0.15060240963855451</v>
      </c>
      <c r="L4" s="7">
        <v>200</v>
      </c>
      <c r="M4" s="5">
        <f>L4/L$27</f>
        <v>0.10520594062878098</v>
      </c>
      <c r="N4" s="5">
        <f>L4/L$20</f>
        <v>0.11257035647279565</v>
      </c>
      <c r="O4" s="7">
        <v>200</v>
      </c>
      <c r="P4" s="5">
        <f>O4/O$27</f>
        <v>0.1156180749590521</v>
      </c>
      <c r="Q4" s="5">
        <f>O4/O$20</f>
        <v>0.12371134020618575</v>
      </c>
      <c r="R4" s="7">
        <v>200</v>
      </c>
      <c r="S4" s="5">
        <f>R4/R$27</f>
        <v>0.11060111707128263</v>
      </c>
      <c r="T4" s="5">
        <f>R4/R$20</f>
        <v>0.11834319526627242</v>
      </c>
    </row>
    <row r="5" spans="1:20" x14ac:dyDescent="0.3">
      <c r="A5" s="37" t="s">
        <v>41</v>
      </c>
      <c r="B5" s="6" t="s">
        <v>21</v>
      </c>
      <c r="C5" s="7">
        <f t="shared" si="0"/>
        <v>580</v>
      </c>
      <c r="D5" s="5">
        <f>C5/C$27</f>
        <v>6.4446091400113661E-2</v>
      </c>
      <c r="E5" s="5">
        <f>C5/C$20</f>
        <v>6.8957317798121628E-2</v>
      </c>
      <c r="F5" s="7">
        <v>100</v>
      </c>
      <c r="G5" s="5">
        <f>F5/F$27</f>
        <v>5.6041141670138184E-2</v>
      </c>
      <c r="H5" s="5">
        <f>F5/F$20</f>
        <v>5.9964021587047861E-2</v>
      </c>
      <c r="I5" s="7">
        <v>100</v>
      </c>
      <c r="J5" s="5">
        <f>I5/I$27</f>
        <v>5.6299966220020377E-2</v>
      </c>
      <c r="K5" s="5">
        <f>I5/I$20</f>
        <v>6.0240963855421804E-2</v>
      </c>
      <c r="L5" s="7">
        <v>100</v>
      </c>
      <c r="M5" s="5">
        <f>L5/L$27</f>
        <v>5.2602970314390492E-2</v>
      </c>
      <c r="N5" s="5">
        <f>L5/L$20</f>
        <v>5.6285178236397823E-2</v>
      </c>
      <c r="O5" s="7">
        <v>100</v>
      </c>
      <c r="P5" s="5">
        <f>O5/O$27</f>
        <v>5.7809037479526051E-2</v>
      </c>
      <c r="Q5" s="5">
        <f>O5/O$20</f>
        <v>6.1855670103092876E-2</v>
      </c>
      <c r="R5" s="7">
        <v>180</v>
      </c>
      <c r="S5" s="5">
        <f>R5/R$27</f>
        <v>9.9541005364154361E-2</v>
      </c>
      <c r="T5" s="5">
        <f>R5/R$20</f>
        <v>0.10650887573964517</v>
      </c>
    </row>
    <row r="6" spans="1:20" x14ac:dyDescent="0.3">
      <c r="A6" s="8"/>
      <c r="B6" s="9" t="s">
        <v>27</v>
      </c>
      <c r="C6" s="10">
        <f t="shared" si="0"/>
        <v>2180</v>
      </c>
      <c r="D6" s="10">
        <f>D3+D5</f>
        <v>0.12555876427953178</v>
      </c>
      <c r="E6" s="10">
        <f>E3+E5</f>
        <v>0.13434787777909904</v>
      </c>
      <c r="F6" s="10">
        <f>F3+F4+F5</f>
        <v>450</v>
      </c>
      <c r="G6" s="10">
        <f>G3+G4+G5</f>
        <v>0.25218513751562183</v>
      </c>
      <c r="H6" s="10">
        <f>H3+H4+H5</f>
        <v>0.26983809714171536</v>
      </c>
      <c r="I6" s="10">
        <f>I3+I4+I5</f>
        <v>450</v>
      </c>
      <c r="J6" s="11"/>
      <c r="K6" s="11"/>
      <c r="L6" s="10">
        <f>L3+L4+L5</f>
        <v>400</v>
      </c>
      <c r="M6" s="11"/>
      <c r="N6" s="11"/>
      <c r="O6" s="10">
        <f>O3+O4+O5</f>
        <v>400</v>
      </c>
      <c r="P6" s="11"/>
      <c r="Q6" s="11"/>
      <c r="R6" s="10">
        <f>R3+R4+R5</f>
        <v>480</v>
      </c>
      <c r="S6" s="11"/>
      <c r="T6" s="11"/>
    </row>
    <row r="7" spans="1:20" x14ac:dyDescent="0.3">
      <c r="A7" s="37" t="s">
        <v>39</v>
      </c>
      <c r="B7" s="12" t="s">
        <v>9</v>
      </c>
      <c r="C7" s="7">
        <f t="shared" si="0"/>
        <v>666.66666666666504</v>
      </c>
      <c r="D7" s="5">
        <f t="shared" ref="D7:D20" si="1">C7/C$27</f>
        <v>7.4075967126567249E-2</v>
      </c>
      <c r="E7" s="5">
        <f t="shared" ref="E7:E20" si="2">C7/C$20</f>
        <v>7.9261284825426964E-2</v>
      </c>
      <c r="F7" s="7">
        <v>133.333333333333</v>
      </c>
      <c r="G7" s="5">
        <f>F7/F$27</f>
        <v>7.4721522226850731E-2</v>
      </c>
      <c r="H7" s="5">
        <f>F7/F$20</f>
        <v>7.9952028782730278E-2</v>
      </c>
      <c r="I7" s="7">
        <v>133.333333333333</v>
      </c>
      <c r="J7" s="5">
        <f t="shared" ref="J7:J18" si="3">I7/I$27</f>
        <v>7.5066621626693641E-2</v>
      </c>
      <c r="K7" s="5">
        <f t="shared" ref="K7:K18" si="4">I7/I$20</f>
        <v>8.0321285140562207E-2</v>
      </c>
      <c r="L7" s="7">
        <v>133.333333333333</v>
      </c>
      <c r="M7" s="5">
        <f t="shared" ref="M7:M18" si="5">L7/L$27</f>
        <v>7.013729375252048E-2</v>
      </c>
      <c r="N7" s="5">
        <f t="shared" ref="N7:N18" si="6">L7/L$20</f>
        <v>7.5046904315196908E-2</v>
      </c>
      <c r="O7" s="7">
        <v>133.333333333333</v>
      </c>
      <c r="P7" s="5">
        <f t="shared" ref="P7:P20" si="7">O7/O$27</f>
        <v>7.7078716639367884E-2</v>
      </c>
      <c r="Q7" s="5">
        <f t="shared" ref="Q7:Q20" si="8">O7/O$20</f>
        <v>8.2474226804123626E-2</v>
      </c>
      <c r="R7" s="7">
        <v>133.333333333333</v>
      </c>
      <c r="S7" s="5">
        <f t="shared" ref="S7:S20" si="9">R7/R$27</f>
        <v>7.3734078047521565E-2</v>
      </c>
      <c r="T7" s="5">
        <f t="shared" ref="T7:T20" si="10">R7/R$20</f>
        <v>7.8895463510848085E-2</v>
      </c>
    </row>
    <row r="8" spans="1:20" x14ac:dyDescent="0.3">
      <c r="A8" s="37" t="s">
        <v>40</v>
      </c>
      <c r="B8" s="12" t="s">
        <v>26</v>
      </c>
      <c r="C8" s="7">
        <f t="shared" si="0"/>
        <v>833.33333333333212</v>
      </c>
      <c r="D8" s="5">
        <f t="shared" si="1"/>
        <v>9.2594958908209152E-2</v>
      </c>
      <c r="E8" s="5">
        <f t="shared" si="2"/>
        <v>9.9076606031783809E-2</v>
      </c>
      <c r="F8" s="7">
        <v>133.333333333333</v>
      </c>
      <c r="G8" s="5">
        <f>F8/F$27</f>
        <v>7.4721522226850731E-2</v>
      </c>
      <c r="H8" s="5">
        <f>F8/F$20</f>
        <v>7.9952028782730278E-2</v>
      </c>
      <c r="I8" s="7">
        <v>133.333333333333</v>
      </c>
      <c r="J8" s="5">
        <f t="shared" si="3"/>
        <v>7.5066621626693641E-2</v>
      </c>
      <c r="K8" s="5">
        <f t="shared" si="4"/>
        <v>8.0321285140562207E-2</v>
      </c>
      <c r="L8" s="7">
        <v>300</v>
      </c>
      <c r="M8" s="5">
        <f t="shared" si="5"/>
        <v>0.15780891094317145</v>
      </c>
      <c r="N8" s="5">
        <f t="shared" si="6"/>
        <v>0.16885553470919348</v>
      </c>
      <c r="O8" s="7">
        <v>133.333333333333</v>
      </c>
      <c r="P8" s="5">
        <f t="shared" si="7"/>
        <v>7.7078716639367884E-2</v>
      </c>
      <c r="Q8" s="5">
        <f t="shared" si="8"/>
        <v>8.2474226804123626E-2</v>
      </c>
      <c r="R8" s="7">
        <v>133.333333333333</v>
      </c>
      <c r="S8" s="5">
        <f t="shared" si="9"/>
        <v>7.3734078047521565E-2</v>
      </c>
      <c r="T8" s="5">
        <f t="shared" si="10"/>
        <v>7.8895463510848085E-2</v>
      </c>
    </row>
    <row r="9" spans="1:20" x14ac:dyDescent="0.3">
      <c r="A9" s="37" t="s">
        <v>41</v>
      </c>
      <c r="B9" s="12" t="s">
        <v>19</v>
      </c>
      <c r="C9" s="7">
        <f t="shared" si="0"/>
        <v>673.33333333333201</v>
      </c>
      <c r="D9" s="5">
        <f t="shared" si="1"/>
        <v>7.4816726797832953E-2</v>
      </c>
      <c r="E9" s="5">
        <f t="shared" si="2"/>
        <v>8.0053897673681276E-2</v>
      </c>
      <c r="F9" s="7">
        <v>133.333333333333</v>
      </c>
      <c r="G9" s="5">
        <f>F9/F$27</f>
        <v>7.4721522226850731E-2</v>
      </c>
      <c r="H9" s="5">
        <f>F9/F$20</f>
        <v>7.9952028782730278E-2</v>
      </c>
      <c r="I9" s="7">
        <v>133.333333333333</v>
      </c>
      <c r="J9" s="5">
        <f t="shared" si="3"/>
        <v>7.5066621626693641E-2</v>
      </c>
      <c r="K9" s="5">
        <f t="shared" si="4"/>
        <v>8.0321285140562207E-2</v>
      </c>
      <c r="L9" s="7">
        <v>133.333333333333</v>
      </c>
      <c r="M9" s="5">
        <f t="shared" si="5"/>
        <v>7.013729375252048E-2</v>
      </c>
      <c r="N9" s="5">
        <f t="shared" si="6"/>
        <v>7.5046904315196908E-2</v>
      </c>
      <c r="O9" s="7">
        <v>140</v>
      </c>
      <c r="P9" s="5">
        <f t="shared" si="7"/>
        <v>8.0932652471336478E-2</v>
      </c>
      <c r="Q9" s="5">
        <f t="shared" si="8"/>
        <v>8.6597938144330033E-2</v>
      </c>
      <c r="R9" s="7">
        <v>133.333333333333</v>
      </c>
      <c r="S9" s="5">
        <f t="shared" si="9"/>
        <v>7.3734078047521565E-2</v>
      </c>
      <c r="T9" s="5">
        <f t="shared" si="10"/>
        <v>7.8895463510848085E-2</v>
      </c>
    </row>
    <row r="10" spans="1:20" x14ac:dyDescent="0.3">
      <c r="A10" s="8"/>
      <c r="B10" s="9" t="s">
        <v>31</v>
      </c>
      <c r="C10" s="10">
        <f t="shared" si="0"/>
        <v>2173.3333333333289</v>
      </c>
      <c r="D10" s="11">
        <f t="shared" si="1"/>
        <v>0.24148765283260931</v>
      </c>
      <c r="E10" s="11">
        <f t="shared" si="2"/>
        <v>0.25839178853089201</v>
      </c>
      <c r="F10" s="10">
        <f t="shared" ref="F10" si="11">F7+F8+F9</f>
        <v>399.99999999999898</v>
      </c>
      <c r="G10" s="10">
        <f>G7+G8+G9</f>
        <v>0.22416456668055218</v>
      </c>
      <c r="H10" s="10">
        <f>H7+H8+H9</f>
        <v>0.23985608634819083</v>
      </c>
      <c r="I10" s="10">
        <f t="shared" ref="I10" si="12">I7+I8+I9</f>
        <v>399.99999999999898</v>
      </c>
      <c r="J10" s="11">
        <f t="shared" si="3"/>
        <v>0.22519986488008092</v>
      </c>
      <c r="K10" s="11">
        <f t="shared" si="4"/>
        <v>0.24096385542168658</v>
      </c>
      <c r="L10" s="10">
        <f t="shared" ref="L10" si="13">L7+L8+L9</f>
        <v>566.66666666666606</v>
      </c>
      <c r="M10" s="11">
        <f t="shared" si="5"/>
        <v>0.29808349844821247</v>
      </c>
      <c r="N10" s="11">
        <f t="shared" si="6"/>
        <v>0.31894934333958735</v>
      </c>
      <c r="O10" s="10">
        <f t="shared" ref="O10" si="14">O7+O8+O9</f>
        <v>406.666666666666</v>
      </c>
      <c r="P10" s="11">
        <f t="shared" si="7"/>
        <v>0.23509008575007223</v>
      </c>
      <c r="Q10" s="11">
        <f t="shared" si="8"/>
        <v>0.25154639175257731</v>
      </c>
      <c r="R10" s="10">
        <f t="shared" ref="R10" si="15">R7+R8+R9</f>
        <v>399.99999999999898</v>
      </c>
      <c r="S10" s="11">
        <f t="shared" si="9"/>
        <v>0.22120223414256471</v>
      </c>
      <c r="T10" s="11">
        <f t="shared" si="10"/>
        <v>0.23668639053254423</v>
      </c>
    </row>
    <row r="11" spans="1:20" x14ac:dyDescent="0.3">
      <c r="A11" s="37" t="s">
        <v>39</v>
      </c>
      <c r="B11" s="6" t="s">
        <v>10</v>
      </c>
      <c r="C11" s="7">
        <f t="shared" si="0"/>
        <v>674.33333333333212</v>
      </c>
      <c r="D11" s="5">
        <f t="shared" si="1"/>
        <v>7.4927840748522809E-2</v>
      </c>
      <c r="E11" s="5">
        <f t="shared" si="2"/>
        <v>8.017278960091942E-2</v>
      </c>
      <c r="F11" s="7">
        <v>141</v>
      </c>
      <c r="G11" s="5">
        <f>F11/F$27</f>
        <v>7.9018009754894841E-2</v>
      </c>
      <c r="H11" s="5">
        <f>F11/F$20</f>
        <v>8.4549270437737481E-2</v>
      </c>
      <c r="I11" s="7">
        <v>133.333333333333</v>
      </c>
      <c r="J11" s="5">
        <f t="shared" si="3"/>
        <v>7.5066621626693641E-2</v>
      </c>
      <c r="K11" s="5">
        <f t="shared" si="4"/>
        <v>8.0321285140562207E-2</v>
      </c>
      <c r="L11" s="7">
        <v>133.333333333333</v>
      </c>
      <c r="M11" s="5">
        <f t="shared" si="5"/>
        <v>7.013729375252048E-2</v>
      </c>
      <c r="N11" s="5">
        <f t="shared" si="6"/>
        <v>7.5046904315196908E-2</v>
      </c>
      <c r="O11" s="7">
        <v>133.333333333333</v>
      </c>
      <c r="P11" s="5">
        <f t="shared" si="7"/>
        <v>7.7078716639367884E-2</v>
      </c>
      <c r="Q11" s="5">
        <f t="shared" si="8"/>
        <v>8.2474226804123626E-2</v>
      </c>
      <c r="R11" s="7">
        <v>133.333333333333</v>
      </c>
      <c r="S11" s="5">
        <f t="shared" si="9"/>
        <v>7.3734078047521565E-2</v>
      </c>
      <c r="T11" s="5">
        <f t="shared" si="10"/>
        <v>7.8895463510848085E-2</v>
      </c>
    </row>
    <row r="12" spans="1:20" x14ac:dyDescent="0.3">
      <c r="A12" s="37" t="s">
        <v>40</v>
      </c>
      <c r="B12" s="6" t="s">
        <v>25</v>
      </c>
      <c r="C12" s="7">
        <f t="shared" si="0"/>
        <v>666.66666666666504</v>
      </c>
      <c r="D12" s="5">
        <f t="shared" si="1"/>
        <v>7.4075967126567249E-2</v>
      </c>
      <c r="E12" s="5">
        <f t="shared" si="2"/>
        <v>7.9261284825426964E-2</v>
      </c>
      <c r="F12" s="7">
        <v>133.333333333333</v>
      </c>
      <c r="G12" s="5">
        <f>F12/F$27</f>
        <v>7.4721522226850731E-2</v>
      </c>
      <c r="H12" s="5">
        <f>F12/F$20</f>
        <v>7.9952028782730278E-2</v>
      </c>
      <c r="I12" s="7">
        <v>133.333333333333</v>
      </c>
      <c r="J12" s="5">
        <f t="shared" si="3"/>
        <v>7.5066621626693641E-2</v>
      </c>
      <c r="K12" s="5">
        <f t="shared" si="4"/>
        <v>8.0321285140562207E-2</v>
      </c>
      <c r="L12" s="7">
        <v>133.333333333333</v>
      </c>
      <c r="M12" s="5">
        <f t="shared" si="5"/>
        <v>7.013729375252048E-2</v>
      </c>
      <c r="N12" s="5">
        <f t="shared" si="6"/>
        <v>7.5046904315196908E-2</v>
      </c>
      <c r="O12" s="7">
        <v>133.333333333333</v>
      </c>
      <c r="P12" s="5">
        <f t="shared" si="7"/>
        <v>7.7078716639367884E-2</v>
      </c>
      <c r="Q12" s="5">
        <f t="shared" si="8"/>
        <v>8.2474226804123626E-2</v>
      </c>
      <c r="R12" s="7">
        <v>133.333333333333</v>
      </c>
      <c r="S12" s="5">
        <f t="shared" si="9"/>
        <v>7.3734078047521565E-2</v>
      </c>
      <c r="T12" s="5">
        <f t="shared" si="10"/>
        <v>7.8895463510848085E-2</v>
      </c>
    </row>
    <row r="13" spans="1:20" x14ac:dyDescent="0.3">
      <c r="A13" s="37" t="s">
        <v>41</v>
      </c>
      <c r="B13" s="6" t="s">
        <v>29</v>
      </c>
      <c r="C13" s="7">
        <f t="shared" si="0"/>
        <v>666.66666666666504</v>
      </c>
      <c r="D13" s="5">
        <f t="shared" si="1"/>
        <v>7.4075967126567249E-2</v>
      </c>
      <c r="E13" s="5">
        <f t="shared" si="2"/>
        <v>7.9261284825426964E-2</v>
      </c>
      <c r="F13" s="7">
        <v>133.333333333333</v>
      </c>
      <c r="G13" s="5">
        <f>F13/F$27</f>
        <v>7.4721522226850731E-2</v>
      </c>
      <c r="H13" s="5">
        <f>F13/F$20</f>
        <v>7.9952028782730278E-2</v>
      </c>
      <c r="I13" s="7">
        <v>133.333333333333</v>
      </c>
      <c r="J13" s="5">
        <f t="shared" si="3"/>
        <v>7.5066621626693641E-2</v>
      </c>
      <c r="K13" s="5">
        <f t="shared" si="4"/>
        <v>8.0321285140562207E-2</v>
      </c>
      <c r="L13" s="7">
        <v>133.333333333333</v>
      </c>
      <c r="M13" s="5">
        <f t="shared" si="5"/>
        <v>7.013729375252048E-2</v>
      </c>
      <c r="N13" s="5">
        <f t="shared" si="6"/>
        <v>7.5046904315196908E-2</v>
      </c>
      <c r="O13" s="7">
        <v>133.333333333333</v>
      </c>
      <c r="P13" s="5">
        <f t="shared" si="7"/>
        <v>7.7078716639367884E-2</v>
      </c>
      <c r="Q13" s="5">
        <f t="shared" si="8"/>
        <v>8.2474226804123626E-2</v>
      </c>
      <c r="R13" s="7">
        <v>133.333333333333</v>
      </c>
      <c r="S13" s="5">
        <f t="shared" si="9"/>
        <v>7.3734078047521565E-2</v>
      </c>
      <c r="T13" s="5">
        <f t="shared" si="10"/>
        <v>7.8895463510848085E-2</v>
      </c>
    </row>
    <row r="14" spans="1:20" x14ac:dyDescent="0.3">
      <c r="A14" s="37"/>
      <c r="B14" s="9" t="s">
        <v>30</v>
      </c>
      <c r="C14" s="10">
        <f t="shared" si="0"/>
        <v>2007.666666666662</v>
      </c>
      <c r="D14" s="11">
        <f t="shared" si="1"/>
        <v>0.22307977500165727</v>
      </c>
      <c r="E14" s="11">
        <f t="shared" si="2"/>
        <v>0.23869535925177332</v>
      </c>
      <c r="F14" s="10">
        <f t="shared" ref="F14" si="16">F11+F12+F13</f>
        <v>407.66666666666606</v>
      </c>
      <c r="G14" s="10">
        <f>G11+G12+G13</f>
        <v>0.2284610542085963</v>
      </c>
      <c r="H14" s="10">
        <f>H11+H12+H13</f>
        <v>0.24445332800319802</v>
      </c>
      <c r="I14" s="10">
        <f t="shared" ref="I14" si="17">I11+I12+I13</f>
        <v>399.99999999999898</v>
      </c>
      <c r="J14" s="11">
        <f t="shared" si="3"/>
        <v>0.22519986488008092</v>
      </c>
      <c r="K14" s="11">
        <f t="shared" si="4"/>
        <v>0.24096385542168658</v>
      </c>
      <c r="L14" s="10">
        <f t="shared" ref="L14" si="18">L11+L12+L13</f>
        <v>399.99999999999898</v>
      </c>
      <c r="M14" s="11">
        <f t="shared" si="5"/>
        <v>0.21041188125756141</v>
      </c>
      <c r="N14" s="11">
        <f t="shared" si="6"/>
        <v>0.22514071294559074</v>
      </c>
      <c r="O14" s="10">
        <f t="shared" ref="O14" si="19">O11+O12+O13</f>
        <v>399.99999999999898</v>
      </c>
      <c r="P14" s="11">
        <f t="shared" si="7"/>
        <v>0.23123614991810362</v>
      </c>
      <c r="Q14" s="11">
        <f t="shared" si="8"/>
        <v>0.24742268041237087</v>
      </c>
      <c r="R14" s="10">
        <f t="shared" ref="R14" si="20">R11+R12+R13</f>
        <v>399.99999999999898</v>
      </c>
      <c r="S14" s="11">
        <f t="shared" si="9"/>
        <v>0.22120223414256471</v>
      </c>
      <c r="T14" s="11">
        <f t="shared" si="10"/>
        <v>0.23668639053254423</v>
      </c>
    </row>
    <row r="15" spans="1:20" x14ac:dyDescent="0.3">
      <c r="A15" s="37" t="s">
        <v>39</v>
      </c>
      <c r="B15" s="6" t="s">
        <v>11</v>
      </c>
      <c r="C15" s="7">
        <f t="shared" si="0"/>
        <v>666.66666666666504</v>
      </c>
      <c r="D15" s="5">
        <f t="shared" si="1"/>
        <v>7.4075967126567249E-2</v>
      </c>
      <c r="E15" s="5">
        <f t="shared" si="2"/>
        <v>7.9261284825426964E-2</v>
      </c>
      <c r="F15" s="7">
        <v>133.333333333333</v>
      </c>
      <c r="G15" s="5">
        <f>F15/F$27</f>
        <v>7.4721522226850731E-2</v>
      </c>
      <c r="H15" s="5">
        <f>F15/F$20</f>
        <v>7.9952028782730278E-2</v>
      </c>
      <c r="I15" s="7">
        <v>133.333333333333</v>
      </c>
      <c r="J15" s="5">
        <f t="shared" si="3"/>
        <v>7.5066621626693641E-2</v>
      </c>
      <c r="K15" s="5">
        <f t="shared" si="4"/>
        <v>8.0321285140562207E-2</v>
      </c>
      <c r="L15" s="7">
        <v>133.333333333333</v>
      </c>
      <c r="M15" s="5">
        <f t="shared" si="5"/>
        <v>7.013729375252048E-2</v>
      </c>
      <c r="N15" s="5">
        <f t="shared" si="6"/>
        <v>7.5046904315196908E-2</v>
      </c>
      <c r="O15" s="7">
        <v>133.333333333333</v>
      </c>
      <c r="P15" s="5">
        <f t="shared" si="7"/>
        <v>7.7078716639367884E-2</v>
      </c>
      <c r="Q15" s="5">
        <f t="shared" si="8"/>
        <v>8.2474226804123626E-2</v>
      </c>
      <c r="R15" s="7">
        <v>133.333333333333</v>
      </c>
      <c r="S15" s="5">
        <f t="shared" si="9"/>
        <v>7.3734078047521565E-2</v>
      </c>
      <c r="T15" s="5">
        <f t="shared" si="10"/>
        <v>7.8895463510848085E-2</v>
      </c>
    </row>
    <row r="16" spans="1:20" x14ac:dyDescent="0.3">
      <c r="A16" s="37" t="s">
        <v>40</v>
      </c>
      <c r="B16" s="6" t="s">
        <v>24</v>
      </c>
      <c r="C16" s="7">
        <f t="shared" ref="C16:C28" si="21">F16+I16+L16+O16+R16</f>
        <v>666.66666666666504</v>
      </c>
      <c r="D16" s="5">
        <f t="shared" si="1"/>
        <v>7.4075967126567249E-2</v>
      </c>
      <c r="E16" s="5">
        <f t="shared" si="2"/>
        <v>7.9261284825426964E-2</v>
      </c>
      <c r="F16" s="7">
        <v>133.333333333333</v>
      </c>
      <c r="G16" s="5">
        <f>F16/F$27</f>
        <v>7.4721522226850731E-2</v>
      </c>
      <c r="H16" s="5">
        <f>F16/F$20</f>
        <v>7.9952028782730278E-2</v>
      </c>
      <c r="I16" s="7">
        <v>133.333333333333</v>
      </c>
      <c r="J16" s="5">
        <f t="shared" si="3"/>
        <v>7.5066621626693641E-2</v>
      </c>
      <c r="K16" s="5">
        <f t="shared" si="4"/>
        <v>8.0321285140562207E-2</v>
      </c>
      <c r="L16" s="7">
        <v>133.333333333333</v>
      </c>
      <c r="M16" s="5">
        <f t="shared" si="5"/>
        <v>7.013729375252048E-2</v>
      </c>
      <c r="N16" s="5">
        <f t="shared" si="6"/>
        <v>7.5046904315196908E-2</v>
      </c>
      <c r="O16" s="7">
        <v>133.333333333333</v>
      </c>
      <c r="P16" s="5">
        <f t="shared" si="7"/>
        <v>7.7078716639367884E-2</v>
      </c>
      <c r="Q16" s="5">
        <f t="shared" si="8"/>
        <v>8.2474226804123626E-2</v>
      </c>
      <c r="R16" s="7">
        <v>133.333333333333</v>
      </c>
      <c r="S16" s="5">
        <f t="shared" si="9"/>
        <v>7.3734078047521565E-2</v>
      </c>
      <c r="T16" s="5">
        <f t="shared" si="10"/>
        <v>7.8895463510848085E-2</v>
      </c>
    </row>
    <row r="17" spans="1:20" x14ac:dyDescent="0.3">
      <c r="A17" s="37" t="s">
        <v>41</v>
      </c>
      <c r="B17" s="6" t="s">
        <v>20</v>
      </c>
      <c r="C17" s="7">
        <f t="shared" si="21"/>
        <v>666.66666666666504</v>
      </c>
      <c r="D17" s="5">
        <f t="shared" si="1"/>
        <v>7.4075967126567249E-2</v>
      </c>
      <c r="E17" s="5">
        <f t="shared" si="2"/>
        <v>7.9261284825426964E-2</v>
      </c>
      <c r="F17" s="7">
        <v>133.333333333333</v>
      </c>
      <c r="G17" s="5">
        <f>F17/F$27</f>
        <v>7.4721522226850731E-2</v>
      </c>
      <c r="H17" s="5">
        <f>F17/F$20</f>
        <v>7.9952028782730278E-2</v>
      </c>
      <c r="I17" s="7">
        <v>133.333333333333</v>
      </c>
      <c r="J17" s="5">
        <f t="shared" si="3"/>
        <v>7.5066621626693641E-2</v>
      </c>
      <c r="K17" s="5">
        <f t="shared" si="4"/>
        <v>8.0321285140562207E-2</v>
      </c>
      <c r="L17" s="7">
        <v>133.333333333333</v>
      </c>
      <c r="M17" s="5">
        <f t="shared" si="5"/>
        <v>7.013729375252048E-2</v>
      </c>
      <c r="N17" s="5">
        <f t="shared" si="6"/>
        <v>7.5046904315196908E-2</v>
      </c>
      <c r="O17" s="7">
        <v>133.333333333333</v>
      </c>
      <c r="P17" s="5">
        <f t="shared" si="7"/>
        <v>7.7078716639367884E-2</v>
      </c>
      <c r="Q17" s="5">
        <f t="shared" si="8"/>
        <v>8.2474226804123626E-2</v>
      </c>
      <c r="R17" s="7">
        <v>133.333333333333</v>
      </c>
      <c r="S17" s="5">
        <f t="shared" si="9"/>
        <v>7.3734078047521565E-2</v>
      </c>
      <c r="T17" s="5">
        <f t="shared" si="10"/>
        <v>7.8895463510848085E-2</v>
      </c>
    </row>
    <row r="18" spans="1:20" x14ac:dyDescent="0.3">
      <c r="A18" s="37"/>
      <c r="B18" s="9" t="s">
        <v>28</v>
      </c>
      <c r="C18" s="10">
        <f t="shared" si="21"/>
        <v>1999.999999999995</v>
      </c>
      <c r="D18" s="11">
        <f t="shared" si="1"/>
        <v>0.22222790137970172</v>
      </c>
      <c r="E18" s="11">
        <f t="shared" si="2"/>
        <v>0.23778385447628086</v>
      </c>
      <c r="F18" s="10">
        <f>F15+F16+F17</f>
        <v>399.99999999999898</v>
      </c>
      <c r="G18" s="13">
        <f>G15+G16+G17</f>
        <v>0.22416456668055218</v>
      </c>
      <c r="H18" s="13">
        <f>H15+H16+H17</f>
        <v>0.23985608634819083</v>
      </c>
      <c r="I18" s="10">
        <f t="shared" ref="I18" si="22">I15+I16+I17</f>
        <v>399.99999999999898</v>
      </c>
      <c r="J18" s="13">
        <f t="shared" si="3"/>
        <v>0.22519986488008092</v>
      </c>
      <c r="K18" s="13">
        <f t="shared" si="4"/>
        <v>0.24096385542168658</v>
      </c>
      <c r="L18" s="10">
        <f t="shared" ref="L18" si="23">L15+L16+L17</f>
        <v>399.99999999999898</v>
      </c>
      <c r="M18" s="13">
        <f t="shared" si="5"/>
        <v>0.21041188125756141</v>
      </c>
      <c r="N18" s="13">
        <f t="shared" si="6"/>
        <v>0.22514071294559074</v>
      </c>
      <c r="O18" s="10">
        <f t="shared" ref="O18" si="24">O15+O16+O17</f>
        <v>399.99999999999898</v>
      </c>
      <c r="P18" s="13">
        <f t="shared" si="7"/>
        <v>0.23123614991810362</v>
      </c>
      <c r="Q18" s="13">
        <f t="shared" si="8"/>
        <v>0.24742268041237087</v>
      </c>
      <c r="R18" s="10">
        <f t="shared" ref="R18" si="25">R15+R16+R17</f>
        <v>399.99999999999898</v>
      </c>
      <c r="S18" s="13">
        <f t="shared" si="9"/>
        <v>0.22120223414256471</v>
      </c>
      <c r="T18" s="13">
        <f t="shared" si="10"/>
        <v>0.23668639053254423</v>
      </c>
    </row>
    <row r="19" spans="1:20" x14ac:dyDescent="0.3">
      <c r="A19" s="24" t="s">
        <v>51</v>
      </c>
      <c r="B19" s="6" t="s">
        <v>2</v>
      </c>
      <c r="C19" s="7">
        <f>F19+I19+L19+O19+R19</f>
        <v>50</v>
      </c>
      <c r="D19" s="5">
        <f t="shared" si="1"/>
        <v>5.5556975344925571E-3</v>
      </c>
      <c r="E19" s="5">
        <f t="shared" si="2"/>
        <v>5.9445963619070364E-3</v>
      </c>
      <c r="F19" s="7">
        <v>10</v>
      </c>
      <c r="G19" s="5">
        <f>F19/F$27</f>
        <v>5.6041141670138189E-3</v>
      </c>
      <c r="H19" s="5">
        <f>F19/F$20</f>
        <v>5.9964021587047859E-3</v>
      </c>
      <c r="I19" s="7">
        <v>10</v>
      </c>
      <c r="J19" s="5"/>
      <c r="K19" s="5"/>
      <c r="L19" s="7">
        <v>10</v>
      </c>
      <c r="M19" s="5"/>
      <c r="N19" s="5"/>
      <c r="O19" s="7">
        <v>10</v>
      </c>
      <c r="P19" s="5">
        <f t="shared" si="7"/>
        <v>5.7809037479526048E-3</v>
      </c>
      <c r="Q19" s="5">
        <f t="shared" si="8"/>
        <v>6.1855670103092876E-3</v>
      </c>
      <c r="R19" s="7">
        <v>10</v>
      </c>
      <c r="S19" s="5">
        <f t="shared" si="9"/>
        <v>5.5300558535641316E-3</v>
      </c>
      <c r="T19" s="5">
        <f t="shared" si="10"/>
        <v>5.9171597633136206E-3</v>
      </c>
    </row>
    <row r="20" spans="1:20" ht="26" x14ac:dyDescent="0.3">
      <c r="A20" s="14"/>
      <c r="B20" s="15" t="s">
        <v>32</v>
      </c>
      <c r="C20" s="16">
        <f>F20+I20+L20+O20+R20</f>
        <v>8410.9999999999854</v>
      </c>
      <c r="D20" s="17">
        <f t="shared" si="1"/>
        <v>0.93457943925233633</v>
      </c>
      <c r="E20" s="17">
        <f t="shared" si="2"/>
        <v>1</v>
      </c>
      <c r="F20" s="16">
        <f>F6+F10+F14+F18+F19</f>
        <v>1667.6666666666642</v>
      </c>
      <c r="G20" s="18">
        <f>G6+G10+G14+G18</f>
        <v>0.92897532508532243</v>
      </c>
      <c r="H20" s="18">
        <f>H6+H10+H14+H18</f>
        <v>0.99400359784129511</v>
      </c>
      <c r="I20" s="16">
        <f>I6+I10+I14+I18+I19</f>
        <v>1659.9999999999968</v>
      </c>
      <c r="J20" s="18">
        <f>I20/I$27</f>
        <v>0.93457943925233644</v>
      </c>
      <c r="K20" s="18">
        <f>I20/I$20</f>
        <v>1</v>
      </c>
      <c r="L20" s="16">
        <f>L6+L10+L14+L18+L19</f>
        <v>1776.6666666666642</v>
      </c>
      <c r="M20" s="18">
        <f>L20/L$27</f>
        <v>0.93457943925233644</v>
      </c>
      <c r="N20" s="18">
        <f>L20/L$20</f>
        <v>1</v>
      </c>
      <c r="O20" s="16">
        <f>O6+O10+O14+O18+O19</f>
        <v>1616.6666666666642</v>
      </c>
      <c r="P20" s="18">
        <f t="shared" si="7"/>
        <v>0.93457943925233644</v>
      </c>
      <c r="Q20" s="18">
        <f t="shared" si="8"/>
        <v>1</v>
      </c>
      <c r="R20" s="16">
        <f>R6+R10+R14+R18+R19</f>
        <v>1689.9999999999968</v>
      </c>
      <c r="S20" s="18">
        <f t="shared" si="9"/>
        <v>0.93457943925233644</v>
      </c>
      <c r="T20" s="18">
        <f t="shared" si="10"/>
        <v>1</v>
      </c>
    </row>
    <row r="21" spans="1:20" x14ac:dyDescent="0.3">
      <c r="A21" s="38"/>
      <c r="B21" s="19" t="s">
        <v>18</v>
      </c>
      <c r="C21" s="20">
        <f t="shared" si="21"/>
        <v>0</v>
      </c>
      <c r="D21" s="21"/>
      <c r="E21" s="21"/>
      <c r="F21" s="20"/>
      <c r="G21" s="21"/>
      <c r="H21" s="21"/>
      <c r="I21" s="20"/>
      <c r="J21" s="21"/>
      <c r="K21" s="21"/>
      <c r="L21" s="20"/>
      <c r="M21" s="21"/>
      <c r="N21" s="21"/>
      <c r="O21" s="20"/>
      <c r="P21" s="21"/>
      <c r="Q21" s="21"/>
      <c r="R21" s="20"/>
      <c r="S21" s="21"/>
      <c r="T21" s="21"/>
    </row>
    <row r="22" spans="1:20" x14ac:dyDescent="0.3">
      <c r="A22" s="38"/>
      <c r="B22" s="22" t="s">
        <v>38</v>
      </c>
      <c r="C22" s="20">
        <f t="shared" si="21"/>
        <v>2557.6666666666624</v>
      </c>
      <c r="D22" s="21">
        <f t="shared" ref="D22:D28" si="26">C22/C$27</f>
        <v>0.28419244788107545</v>
      </c>
      <c r="E22" s="21">
        <f t="shared" ref="E22" si="27">C22/C$20</f>
        <v>0.3040859192327508</v>
      </c>
      <c r="F22" s="20">
        <f>F3+F7+F11+F15</f>
        <v>557.66666666666606</v>
      </c>
      <c r="G22" s="21">
        <f t="shared" ref="G22:G28" si="28">F22/F$27</f>
        <v>0.31252276671380363</v>
      </c>
      <c r="H22" s="21">
        <f t="shared" ref="H22" si="29">F22/F$20</f>
        <v>0.33439936038376988</v>
      </c>
      <c r="I22" s="20">
        <f>I3+I7+I11+I15</f>
        <v>499.99999999999898</v>
      </c>
      <c r="J22" s="21">
        <f t="shared" ref="J22:J27" si="30">I22/I$27</f>
        <v>0.28149983110010129</v>
      </c>
      <c r="K22" s="21">
        <f t="shared" ref="K22" si="31">I22/I$20</f>
        <v>0.3012048192771084</v>
      </c>
      <c r="L22" s="20">
        <f>L3+L7+L11+L15</f>
        <v>499.99999999999898</v>
      </c>
      <c r="M22" s="21">
        <f t="shared" ref="M22:M27" si="32">L22/L$27</f>
        <v>0.26301485157195192</v>
      </c>
      <c r="N22" s="21">
        <f t="shared" ref="N22" si="33">L22/L$20</f>
        <v>0.28142589118198857</v>
      </c>
      <c r="O22" s="20">
        <f>O3+O7+O11+O15</f>
        <v>499.99999999999898</v>
      </c>
      <c r="P22" s="21">
        <f t="shared" ref="P22:P28" si="34">O22/O$27</f>
        <v>0.28904518739762969</v>
      </c>
      <c r="Q22" s="21">
        <f t="shared" ref="Q22" si="35">O22/O$20</f>
        <v>0.30927835051546376</v>
      </c>
      <c r="R22" s="20">
        <f>R3+R7+R11+R15</f>
        <v>499.99999999999898</v>
      </c>
      <c r="S22" s="21">
        <f t="shared" ref="S22:S28" si="36">R22/R$27</f>
        <v>0.27650279267820599</v>
      </c>
      <c r="T22" s="21">
        <f t="shared" ref="T22:T28" si="37">R22/R$20</f>
        <v>0.29585798816568043</v>
      </c>
    </row>
    <row r="23" spans="1:20" x14ac:dyDescent="0.3">
      <c r="A23" s="38"/>
      <c r="B23" s="22" t="s">
        <v>48</v>
      </c>
      <c r="C23" s="20">
        <f t="shared" si="21"/>
        <v>3216.6666666666624</v>
      </c>
      <c r="D23" s="21">
        <f t="shared" si="26"/>
        <v>0.35741654138568735</v>
      </c>
      <c r="E23" s="21">
        <f t="shared" ref="E23" si="38">C23/C$20</f>
        <v>0.3824356992826855</v>
      </c>
      <c r="F23" s="20">
        <f>F4+F8+F12+F16</f>
        <v>599.99999999999909</v>
      </c>
      <c r="G23" s="21">
        <f t="shared" si="28"/>
        <v>0.3362468500208286</v>
      </c>
      <c r="H23" s="21">
        <f t="shared" ref="H23" si="39">F23/F$20</f>
        <v>0.35978412952228661</v>
      </c>
      <c r="I23" s="20">
        <f>I4+I8+I12+I16</f>
        <v>649.99999999999909</v>
      </c>
      <c r="J23" s="21">
        <f t="shared" si="30"/>
        <v>0.36594978043013193</v>
      </c>
      <c r="K23" s="21">
        <f t="shared" ref="K23" si="40">I23/I$20</f>
        <v>0.39156626506024117</v>
      </c>
      <c r="L23" s="20">
        <f>L4+L8+L12+L16</f>
        <v>766.66666666666606</v>
      </c>
      <c r="M23" s="21">
        <f t="shared" si="32"/>
        <v>0.40328943907699344</v>
      </c>
      <c r="N23" s="21">
        <f t="shared" ref="N23:N27" si="41">L23/L$20</f>
        <v>0.43151969981238297</v>
      </c>
      <c r="O23" s="20">
        <f>O4+O8+O12+O16</f>
        <v>599.99999999999909</v>
      </c>
      <c r="P23" s="21">
        <f t="shared" si="34"/>
        <v>0.34685422487715578</v>
      </c>
      <c r="Q23" s="21">
        <f t="shared" ref="Q23:Q28" si="42">O23/O$20</f>
        <v>0.37113402061855671</v>
      </c>
      <c r="R23" s="20">
        <f>R4+R8+R12+R16</f>
        <v>599.99999999999909</v>
      </c>
      <c r="S23" s="21">
        <f t="shared" si="36"/>
        <v>0.33180335121384741</v>
      </c>
      <c r="T23" s="21">
        <f t="shared" si="37"/>
        <v>0.35502958579881672</v>
      </c>
    </row>
    <row r="24" spans="1:20" x14ac:dyDescent="0.3">
      <c r="A24" s="38"/>
      <c r="B24" s="22" t="s">
        <v>37</v>
      </c>
      <c r="C24" s="20">
        <f t="shared" si="21"/>
        <v>2586.666666666662</v>
      </c>
      <c r="D24" s="21">
        <f t="shared" si="26"/>
        <v>0.28741475245108111</v>
      </c>
      <c r="E24" s="21">
        <f t="shared" ref="E24:E28" si="43">C24/C$20</f>
        <v>0.30753378512265683</v>
      </c>
      <c r="F24" s="20">
        <f>F5+F9+F13+F17</f>
        <v>499.99999999999898</v>
      </c>
      <c r="G24" s="21">
        <f t="shared" si="28"/>
        <v>0.28020570835069036</v>
      </c>
      <c r="H24" s="21">
        <f t="shared" ref="H24:H28" si="44">F24/F$20</f>
        <v>0.29982010793523867</v>
      </c>
      <c r="I24" s="20">
        <f>I5+I9+I13+I17</f>
        <v>499.99999999999898</v>
      </c>
      <c r="J24" s="21">
        <f t="shared" si="30"/>
        <v>0.28149983110010129</v>
      </c>
      <c r="K24" s="21">
        <f t="shared" ref="K24:K27" si="45">I24/I$20</f>
        <v>0.3012048192771084</v>
      </c>
      <c r="L24" s="20">
        <f>L5+L9+L13+L17</f>
        <v>499.99999999999898</v>
      </c>
      <c r="M24" s="21">
        <f t="shared" si="32"/>
        <v>0.26301485157195192</v>
      </c>
      <c r="N24" s="21">
        <f t="shared" si="41"/>
        <v>0.28142589118198857</v>
      </c>
      <c r="O24" s="20">
        <f>O5+O9+O13+O17</f>
        <v>506.66666666666606</v>
      </c>
      <c r="P24" s="21">
        <f t="shared" si="34"/>
        <v>0.29289912322959832</v>
      </c>
      <c r="Q24" s="21">
        <f t="shared" si="42"/>
        <v>0.31340206185567021</v>
      </c>
      <c r="R24" s="20">
        <f>R5+R9+R13+R17</f>
        <v>579.99999999999909</v>
      </c>
      <c r="S24" s="21">
        <f t="shared" si="36"/>
        <v>0.32074323950671912</v>
      </c>
      <c r="T24" s="21">
        <f t="shared" si="37"/>
        <v>0.34319526627218944</v>
      </c>
    </row>
    <row r="25" spans="1:20" x14ac:dyDescent="0.3">
      <c r="A25" s="23" t="s">
        <v>42</v>
      </c>
      <c r="B25" s="6" t="s">
        <v>49</v>
      </c>
      <c r="C25" s="7">
        <f t="shared" si="21"/>
        <v>588.76999999999907</v>
      </c>
      <c r="D25" s="5">
        <f t="shared" si="26"/>
        <v>6.5420560747663545E-2</v>
      </c>
      <c r="E25" s="5">
        <f t="shared" si="43"/>
        <v>7.0000000000000007E-2</v>
      </c>
      <c r="F25" s="7">
        <f>F20*0.07</f>
        <v>116.73666666666651</v>
      </c>
      <c r="G25" s="5">
        <f t="shared" si="28"/>
        <v>6.5420560747663559E-2</v>
      </c>
      <c r="H25" s="5">
        <f t="shared" si="44"/>
        <v>7.0000000000000007E-2</v>
      </c>
      <c r="I25" s="7">
        <f>I20*0.07</f>
        <v>116.19999999999979</v>
      </c>
      <c r="J25" s="5">
        <f t="shared" si="30"/>
        <v>6.5420560747663559E-2</v>
      </c>
      <c r="K25" s="5">
        <f t="shared" si="45"/>
        <v>7.0000000000000007E-2</v>
      </c>
      <c r="L25" s="7">
        <f>L20*0.07</f>
        <v>124.3666666666665</v>
      </c>
      <c r="M25" s="5">
        <f t="shared" si="32"/>
        <v>6.5420560747663559E-2</v>
      </c>
      <c r="N25" s="5">
        <f t="shared" si="41"/>
        <v>7.0000000000000007E-2</v>
      </c>
      <c r="O25" s="7">
        <f>O20*0.07</f>
        <v>113.1666666666665</v>
      </c>
      <c r="P25" s="5">
        <f t="shared" si="34"/>
        <v>6.5420560747663559E-2</v>
      </c>
      <c r="Q25" s="5">
        <f t="shared" si="42"/>
        <v>7.0000000000000007E-2</v>
      </c>
      <c r="R25" s="7">
        <f>R20*0.07</f>
        <v>118.29999999999978</v>
      </c>
      <c r="S25" s="5">
        <f t="shared" si="36"/>
        <v>6.5420560747663559E-2</v>
      </c>
      <c r="T25" s="5">
        <f t="shared" si="37"/>
        <v>7.0000000000000007E-2</v>
      </c>
    </row>
    <row r="26" spans="1:20" x14ac:dyDescent="0.3">
      <c r="A26" s="25" t="s">
        <v>43</v>
      </c>
      <c r="B26" s="26" t="s">
        <v>3</v>
      </c>
      <c r="C26" s="27">
        <f>F26+I26+L26+O26+R26</f>
        <v>588.76999999999907</v>
      </c>
      <c r="D26" s="28">
        <f t="shared" si="26"/>
        <v>6.5420560747663545E-2</v>
      </c>
      <c r="E26" s="28">
        <f t="shared" si="43"/>
        <v>7.0000000000000007E-2</v>
      </c>
      <c r="F26" s="27">
        <f>F25</f>
        <v>116.73666666666651</v>
      </c>
      <c r="G26" s="28">
        <f t="shared" si="28"/>
        <v>6.5420560747663559E-2</v>
      </c>
      <c r="H26" s="28">
        <f t="shared" si="44"/>
        <v>7.0000000000000007E-2</v>
      </c>
      <c r="I26" s="27">
        <f>I25</f>
        <v>116.19999999999979</v>
      </c>
      <c r="J26" s="28">
        <f t="shared" si="30"/>
        <v>6.5420560747663559E-2</v>
      </c>
      <c r="K26" s="28">
        <f t="shared" si="45"/>
        <v>7.0000000000000007E-2</v>
      </c>
      <c r="L26" s="27">
        <f>L25</f>
        <v>124.3666666666665</v>
      </c>
      <c r="M26" s="28">
        <f t="shared" si="32"/>
        <v>6.5420560747663559E-2</v>
      </c>
      <c r="N26" s="28">
        <f t="shared" si="41"/>
        <v>7.0000000000000007E-2</v>
      </c>
      <c r="O26" s="27">
        <f>O25</f>
        <v>113.1666666666665</v>
      </c>
      <c r="P26" s="28">
        <f t="shared" si="34"/>
        <v>6.5420560747663559E-2</v>
      </c>
      <c r="Q26" s="28">
        <f t="shared" si="42"/>
        <v>7.0000000000000007E-2</v>
      </c>
      <c r="R26" s="27">
        <f>R25</f>
        <v>118.29999999999978</v>
      </c>
      <c r="S26" s="28">
        <f t="shared" si="36"/>
        <v>6.5420560747663559E-2</v>
      </c>
      <c r="T26" s="28">
        <f t="shared" si="37"/>
        <v>7.0000000000000007E-2</v>
      </c>
    </row>
    <row r="27" spans="1:20" x14ac:dyDescent="0.3">
      <c r="B27" s="2" t="s">
        <v>44</v>
      </c>
      <c r="C27" s="29">
        <f t="shared" si="21"/>
        <v>8999.7699999999859</v>
      </c>
      <c r="D27" s="30">
        <f t="shared" si="26"/>
        <v>1</v>
      </c>
      <c r="E27" s="30">
        <f t="shared" si="43"/>
        <v>1.07</v>
      </c>
      <c r="F27" s="29">
        <f>F20+F26</f>
        <v>1784.4033333333307</v>
      </c>
      <c r="G27" s="30">
        <f t="shared" si="28"/>
        <v>1</v>
      </c>
      <c r="H27" s="30">
        <f t="shared" si="44"/>
        <v>1.07</v>
      </c>
      <c r="I27" s="29">
        <f>I20+I26</f>
        <v>1776.1999999999966</v>
      </c>
      <c r="J27" s="30">
        <f t="shared" si="30"/>
        <v>1</v>
      </c>
      <c r="K27" s="30">
        <f t="shared" si="45"/>
        <v>1.07</v>
      </c>
      <c r="L27" s="29">
        <f>L20+L26</f>
        <v>1901.0333333333308</v>
      </c>
      <c r="M27" s="30">
        <f t="shared" si="32"/>
        <v>1</v>
      </c>
      <c r="N27" s="30">
        <f t="shared" si="41"/>
        <v>1.07</v>
      </c>
      <c r="O27" s="29">
        <f>O20+O26</f>
        <v>1729.8333333333308</v>
      </c>
      <c r="P27" s="30">
        <f t="shared" si="34"/>
        <v>1</v>
      </c>
      <c r="Q27" s="30">
        <f t="shared" si="42"/>
        <v>1.07</v>
      </c>
      <c r="R27" s="29">
        <f>R20+R26</f>
        <v>1808.2999999999965</v>
      </c>
      <c r="S27" s="30">
        <f t="shared" si="36"/>
        <v>1</v>
      </c>
      <c r="T27" s="30">
        <f t="shared" si="37"/>
        <v>1.07</v>
      </c>
    </row>
    <row r="28" spans="1:20" x14ac:dyDescent="0.3">
      <c r="B28" s="31" t="s">
        <v>50</v>
      </c>
      <c r="C28" s="32">
        <f t="shared" si="21"/>
        <v>9000</v>
      </c>
      <c r="D28" s="33">
        <f t="shared" si="26"/>
        <v>1.0000255562086602</v>
      </c>
      <c r="E28" s="33">
        <f t="shared" si="43"/>
        <v>1.0700273451432667</v>
      </c>
      <c r="F28" s="32">
        <v>2000</v>
      </c>
      <c r="G28" s="33">
        <f t="shared" si="28"/>
        <v>1.1208228334027637</v>
      </c>
      <c r="H28" s="33">
        <f t="shared" si="44"/>
        <v>1.1992804317409571</v>
      </c>
      <c r="I28" s="32">
        <v>2000</v>
      </c>
      <c r="J28" s="33"/>
      <c r="K28" s="33"/>
      <c r="L28" s="32">
        <v>2000</v>
      </c>
      <c r="M28" s="33"/>
      <c r="N28" s="33"/>
      <c r="O28" s="32">
        <v>2000</v>
      </c>
      <c r="P28" s="33">
        <f t="shared" si="34"/>
        <v>1.156180749590521</v>
      </c>
      <c r="Q28" s="33">
        <f t="shared" si="42"/>
        <v>1.2371134020618575</v>
      </c>
      <c r="R28" s="32">
        <v>1000</v>
      </c>
      <c r="S28" s="33">
        <f t="shared" si="36"/>
        <v>0.5530055853564132</v>
      </c>
      <c r="T28" s="33">
        <f t="shared" si="37"/>
        <v>0.59171597633136208</v>
      </c>
    </row>
    <row r="29" spans="1:20" x14ac:dyDescent="0.3">
      <c r="B29" s="34"/>
      <c r="C29" s="35"/>
      <c r="D29" s="36"/>
      <c r="E29" s="36"/>
      <c r="F29" s="35"/>
      <c r="G29" s="36"/>
      <c r="H29" s="36"/>
      <c r="I29" s="35"/>
      <c r="J29" s="36"/>
      <c r="K29" s="36"/>
      <c r="L29" s="35"/>
      <c r="M29" s="36"/>
      <c r="N29" s="36"/>
      <c r="O29" s="35"/>
      <c r="P29" s="36"/>
      <c r="Q29" s="36"/>
      <c r="R29" s="35"/>
      <c r="S29" s="36"/>
      <c r="T29" s="36"/>
    </row>
  </sheetData>
  <mergeCells count="1">
    <mergeCell ref="A21:A24"/>
  </mergeCells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BUDGET-template</vt:lpstr>
      <vt:lpstr>'BUDGET-template'!Udskriftsområde</vt:lpstr>
    </vt:vector>
  </TitlesOfParts>
  <Company>Udenrigsministeriet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Thede Anderskov</dc:creator>
  <cp:lastModifiedBy>Katrine Siig Kristensen</cp:lastModifiedBy>
  <cp:lastPrinted>2020-08-26T15:07:30Z</cp:lastPrinted>
  <dcterms:created xsi:type="dcterms:W3CDTF">2020-03-12T21:45:55Z</dcterms:created>
  <dcterms:modified xsi:type="dcterms:W3CDTF">2021-10-05T11:20:08Z</dcterms:modified>
</cp:coreProperties>
</file>